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9570" windowHeight="11700" tabRatio="735"/>
  </bookViews>
  <sheets>
    <sheet name="Palīgdarbi" sheetId="29" r:id="rId1"/>
    <sheet name="Jumts" sheetId="25" r:id="rId2"/>
    <sheet name="Ieejas bloki_jumtiņi" sheetId="30" r:id="rId3"/>
    <sheet name="Sienu_siltinashana" sheetId="23" r:id="rId4"/>
    <sheet name="Pagraba_siltināšna" sheetId="24" r:id="rId5"/>
    <sheet name="Logi durvis" sheetId="26" r:id="rId6"/>
    <sheet name="Komunikacijas" sheetId="31" r:id="rId7"/>
    <sheet name="kopsavilkums" sheetId="27" r:id="rId8"/>
  </sheets>
  <definedNames>
    <definedName name="_xlnm.Print_Titles" localSheetId="2">'Ieejas bloki_jumtiņi'!$8:$9</definedName>
    <definedName name="_xlnm.Print_Titles" localSheetId="1">Jumts!$8:$9</definedName>
    <definedName name="_xlnm.Print_Titles" localSheetId="6">Komunikacijas!$10:$11</definedName>
    <definedName name="_xlnm.Print_Titles" localSheetId="5">'Logi durvis'!$8:$9</definedName>
    <definedName name="_xlnm.Print_Titles" localSheetId="4">Pagraba_siltināšna!$8:$9</definedName>
    <definedName name="_xlnm.Print_Titles" localSheetId="0">Palīgdarbi!$8:$9</definedName>
    <definedName name="_xlnm.Print_Titles" localSheetId="3">Sienu_siltinashana!$8:$9</definedName>
  </definedNames>
  <calcPr calcId="145621" fullCalcOnLoad="1"/>
</workbook>
</file>

<file path=xl/calcChain.xml><?xml version="1.0" encoding="utf-8"?>
<calcChain xmlns="http://schemas.openxmlformats.org/spreadsheetml/2006/main">
  <c r="D32" i="26" l="1"/>
  <c r="D34" i="26" s="1"/>
  <c r="D21" i="23"/>
  <c r="D24" i="23" s="1"/>
  <c r="D74" i="23"/>
  <c r="D78" i="23" s="1"/>
  <c r="D12" i="25"/>
  <c r="D34" i="25" s="1"/>
  <c r="D35" i="25" s="1"/>
  <c r="D28" i="24"/>
  <c r="D17" i="24"/>
  <c r="D18" i="24" s="1"/>
  <c r="D19" i="24"/>
  <c r="D26" i="25"/>
  <c r="D27" i="25" s="1"/>
  <c r="D29" i="25"/>
  <c r="D50" i="25"/>
  <c r="D41" i="25"/>
  <c r="D42" i="25"/>
  <c r="D44" i="25"/>
  <c r="D45" i="25"/>
  <c r="D21" i="25"/>
  <c r="D22" i="25"/>
  <c r="D14" i="25"/>
  <c r="D25" i="26"/>
  <c r="D59" i="26"/>
  <c r="D15" i="26"/>
  <c r="D58" i="26"/>
  <c r="D39" i="23"/>
  <c r="D40" i="23" s="1"/>
  <c r="D70" i="23"/>
  <c r="D65" i="30"/>
  <c r="D68" i="30"/>
  <c r="D69" i="30"/>
  <c r="D70" i="30"/>
  <c r="D71" i="30"/>
  <c r="D72" i="30"/>
  <c r="D14" i="30"/>
  <c r="D20" i="30"/>
  <c r="D22" i="30"/>
  <c r="D23" i="30"/>
  <c r="D28" i="30"/>
  <c r="D29" i="30"/>
  <c r="D39" i="30"/>
  <c r="D40" i="30"/>
  <c r="D41" i="30"/>
  <c r="D42" i="30"/>
  <c r="D43" i="30" s="1"/>
  <c r="D46" i="30"/>
  <c r="D47" i="30" s="1"/>
  <c r="D49" i="30"/>
  <c r="D50" i="30" s="1"/>
  <c r="D13" i="23"/>
  <c r="D57" i="23"/>
  <c r="D58" i="23"/>
  <c r="D59" i="23"/>
  <c r="D60" i="23"/>
  <c r="D61" i="23" s="1"/>
  <c r="D62" i="23"/>
  <c r="D65" i="23"/>
  <c r="D66" i="23"/>
  <c r="D41" i="23"/>
  <c r="D42" i="23"/>
  <c r="D47" i="23"/>
  <c r="D49" i="23" s="1"/>
  <c r="D50" i="23"/>
  <c r="D21" i="26"/>
  <c r="D22" i="26"/>
  <c r="D23" i="26"/>
  <c r="D28" i="26"/>
  <c r="D38" i="26"/>
  <c r="D39" i="26" s="1"/>
  <c r="D43" i="26"/>
  <c r="D44" i="26"/>
  <c r="D45" i="26"/>
  <c r="D33" i="26"/>
  <c r="D27" i="26"/>
  <c r="D40" i="26"/>
  <c r="D63" i="23"/>
  <c r="D33" i="25"/>
  <c r="D20" i="24"/>
  <c r="D48" i="23"/>
  <c r="D31" i="25"/>
  <c r="D48" i="30"/>
  <c r="D28" i="25"/>
  <c r="D32" i="25"/>
  <c r="D77" i="23" l="1"/>
  <c r="D16" i="23"/>
  <c r="D15" i="23" s="1"/>
  <c r="D75" i="23"/>
  <c r="D22" i="23"/>
  <c r="D76" i="23"/>
  <c r="D43" i="23"/>
  <c r="D44" i="30"/>
  <c r="D41" i="26"/>
  <c r="D46" i="26"/>
  <c r="D21" i="24"/>
  <c r="D25" i="23"/>
  <c r="D36" i="25"/>
  <c r="D26" i="26"/>
  <c r="D24" i="24"/>
  <c r="D51" i="23"/>
  <c r="D52" i="23"/>
  <c r="D79" i="23"/>
  <c r="D81" i="23"/>
  <c r="D85" i="23"/>
  <c r="D80" i="23"/>
  <c r="D82" i="23"/>
  <c r="D26" i="23"/>
  <c r="D51" i="30"/>
  <c r="D24" i="30"/>
  <c r="D26" i="30"/>
  <c r="D45" i="30"/>
  <c r="D21" i="30"/>
  <c r="D66" i="30"/>
  <c r="D46" i="23" l="1"/>
  <c r="D45" i="23"/>
  <c r="D44" i="23"/>
  <c r="D47" i="26"/>
  <c r="D49" i="26"/>
  <c r="D48" i="26"/>
  <c r="D22" i="24"/>
  <c r="D23" i="24"/>
  <c r="D83" i="23"/>
  <c r="D84" i="23"/>
  <c r="D86" i="23"/>
  <c r="D87" i="23"/>
  <c r="D27" i="23"/>
  <c r="D28" i="23"/>
  <c r="D33" i="23"/>
  <c r="D30" i="23"/>
  <c r="D29" i="23"/>
  <c r="D25" i="30"/>
  <c r="D50" i="26" l="1"/>
  <c r="D52" i="26"/>
  <c r="D54" i="26"/>
  <c r="D51" i="26"/>
  <c r="D53" i="26"/>
  <c r="D35" i="23"/>
  <c r="D34" i="23"/>
  <c r="D32" i="23"/>
  <c r="D31" i="23"/>
</calcChain>
</file>

<file path=xl/sharedStrings.xml><?xml version="1.0" encoding="utf-8"?>
<sst xmlns="http://schemas.openxmlformats.org/spreadsheetml/2006/main" count="1058" uniqueCount="414">
  <si>
    <t>m2</t>
  </si>
  <si>
    <t>m3</t>
  </si>
  <si>
    <t>kopā</t>
  </si>
  <si>
    <t>gb</t>
  </si>
  <si>
    <t>m</t>
  </si>
  <si>
    <t>kg</t>
  </si>
  <si>
    <t>DARBU UN IZDEVUMU NOSAUKUMS</t>
  </si>
  <si>
    <t>MĒRV.</t>
  </si>
  <si>
    <t>APJ.</t>
  </si>
  <si>
    <t xml:space="preserve">kopā </t>
  </si>
  <si>
    <t>Palīgmateriāli</t>
  </si>
  <si>
    <t>Tai skaitā</t>
  </si>
  <si>
    <t>Darbietilpība c/h</t>
  </si>
  <si>
    <t>2</t>
  </si>
  <si>
    <t>3</t>
  </si>
  <si>
    <t>4</t>
  </si>
  <si>
    <t>Sagatavošanās darbi</t>
  </si>
  <si>
    <t>Būvgružu savākšana, utilizācija</t>
  </si>
  <si>
    <t>Fasādes krāsošana</t>
  </si>
  <si>
    <t>l</t>
  </si>
  <si>
    <t>Demontāžas darbi</t>
  </si>
  <si>
    <t>Pārseguma siltināšana</t>
  </si>
  <si>
    <t>Logu montāža kāpņu telpās</t>
  </si>
  <si>
    <t>Sānu virsmu apdare ap logiem no iekšpuses</t>
  </si>
  <si>
    <t>N.P.K.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</si>
  <si>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</si>
  <si>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</si>
  <si>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</si>
  <si>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</si>
  <si>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</si>
  <si>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</si>
  <si>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</si>
  <si>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</si>
  <si>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</si>
  <si>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</si>
  <si>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</si>
  <si>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</si>
  <si>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</si>
  <si>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</si>
  <si>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</si>
  <si>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</si>
  <si>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</si>
  <si>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</si>
  <si>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Dažādi darbi</t>
  </si>
  <si>
    <t>Lokālā tāme Nr.3.</t>
  </si>
  <si>
    <t>2.4.</t>
  </si>
  <si>
    <t>Lokālā tāme Nr.2.</t>
  </si>
  <si>
    <t>Lokālā tāme Nr.4.</t>
  </si>
  <si>
    <t>Siltinājuma armēšana</t>
  </si>
  <si>
    <t>A</t>
  </si>
  <si>
    <t>B</t>
  </si>
  <si>
    <t>Kopsavilkums</t>
  </si>
  <si>
    <t>5</t>
  </si>
  <si>
    <t>Palīgdarbi</t>
  </si>
  <si>
    <t>Dažādi</t>
  </si>
  <si>
    <t>Ieejas mezgli un jumtiņi</t>
  </si>
  <si>
    <t>Lietus ūdens noteku montāža</t>
  </si>
  <si>
    <t>Jumtiņa ļabošana no apakšas</t>
  </si>
  <si>
    <t>4.</t>
  </si>
  <si>
    <t>5.</t>
  </si>
  <si>
    <t>Cokola siltināšana pa perimetru</t>
  </si>
  <si>
    <t>Pamatu apmalītes atjaunošana</t>
  </si>
  <si>
    <t>Lokālā tāme Nr.5.</t>
  </si>
  <si>
    <t>Lokālā tāme Nr.6.</t>
  </si>
  <si>
    <t>Cokola krāsošana</t>
  </si>
  <si>
    <t>6</t>
  </si>
  <si>
    <t>Skārda elementu, palodžu demontāža visai ēkai</t>
  </si>
  <si>
    <t>Lokālā tāme Nr.1.</t>
  </si>
  <si>
    <t xml:space="preserve">Tāme sastādita </t>
  </si>
  <si>
    <t>3.</t>
  </si>
  <si>
    <t>6.1.</t>
  </si>
  <si>
    <t>6.2.</t>
  </si>
  <si>
    <t>6.3.</t>
  </si>
  <si>
    <t>Esošo koka logu demontāža pagrabā</t>
  </si>
  <si>
    <t>Kāpņu telpas remonts</t>
  </si>
  <si>
    <t xml:space="preserve">Virsmu apdare </t>
  </si>
  <si>
    <t>6.4.</t>
  </si>
  <si>
    <t>Logi un durvis</t>
  </si>
  <si>
    <t>Sienu siltināšana</t>
  </si>
  <si>
    <t>Siltumizolācijas pielīmēšana ēkas arējām norobežojošām konstrukcijām</t>
  </si>
  <si>
    <t>Izvirzījumu un lodžiju malu siltināšana</t>
  </si>
  <si>
    <t>Jumta siltināšana un renovēšana.</t>
  </si>
  <si>
    <t>  Sastādīja</t>
  </si>
  <si>
    <t>  </t>
  </si>
  <si>
    <t> Pārbaudīja</t>
  </si>
  <si>
    <t> (paraksts un tā atšifrējums, datums)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</si>
  <si>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</si>
  <si>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 xml:space="preserve">Sastādija : </t>
  </si>
  <si>
    <t xml:space="preserve">Materiālu pacelšana uz un no ēkas </t>
  </si>
  <si>
    <t>m.st.</t>
  </si>
  <si>
    <t>Jumta seguma ieklāšana</t>
  </si>
  <si>
    <t>5.3.</t>
  </si>
  <si>
    <t>Jumtiņu seguma atjaunošana</t>
  </si>
  <si>
    <t>ICOPAL uzkaus.ruber V60 S28H virsklājs SBS (vai analogs)</t>
  </si>
  <si>
    <t>Palīgmateriāli (gāze, dībeļi, diegi šuvēm)</t>
  </si>
  <si>
    <t>Skārda elementu ieklāšana</t>
  </si>
  <si>
    <t>palīgmateriāli (silikons, mastika, skrūves)</t>
  </si>
  <si>
    <t xml:space="preserve">Ventilācijas </t>
  </si>
  <si>
    <t>Esošo koka logu demontāža dzīvokļos</t>
  </si>
  <si>
    <t>Logu montāža dzīvokļos</t>
  </si>
  <si>
    <t>Putupolistirols (λd=0,04 W/m*K)  50mm biezumā FS-20</t>
  </si>
  <si>
    <t>MDF palodžu uzstādīšana</t>
  </si>
  <si>
    <t>Kāpņu un kāpņu laukumu labošana un krāsošana ar divkomponentu krāsu</t>
  </si>
  <si>
    <t>4.4.</t>
  </si>
  <si>
    <t>Sānu virsmu apdare ap logiem no iekšpuses, tajā skaitā aizmūrējums</t>
  </si>
  <si>
    <t>1</t>
  </si>
  <si>
    <t>7</t>
  </si>
  <si>
    <t xml:space="preserve">Kopā TIEŠĀS par punktiem 1-7 bez PVN </t>
  </si>
  <si>
    <t xml:space="preserve">Rockwool TF-Board 
- 20mm (λd=0,04 W/m*K) </t>
  </si>
  <si>
    <t xml:space="preserve">Rockwool Spodrock 50 Palete (λd=0,039 W/m*K) </t>
  </si>
  <si>
    <t>Logu aiļu malu apdare</t>
  </si>
  <si>
    <t xml:space="preserve"> līmjava SAKRET BAK</t>
  </si>
  <si>
    <t xml:space="preserve">Līstes, sedzošie elementi, dībeļi </t>
  </si>
  <si>
    <t>Stiklašķiedras siets āra darbiem 145 g/m2 (Valmiera, vai analogs)</t>
  </si>
  <si>
    <t>Palīgmateriāli (līmlentes, stūra līstes, Grunts SAKRET PG )</t>
  </si>
  <si>
    <t xml:space="preserve">SAKRET SBP 3.0mm </t>
  </si>
  <si>
    <t>Palīgmateriāli (līmlentes)</t>
  </si>
  <si>
    <t xml:space="preserve"> krāsa tonēta SANDO F WH</t>
  </si>
  <si>
    <t>palīgmateriāli (līmlentes)</t>
  </si>
  <si>
    <t>Sānu aiļu malu krāsošana</t>
  </si>
  <si>
    <t xml:space="preserve"> līmjava Atlas Optizar S; un ATLAS Klebespachtel M</t>
  </si>
  <si>
    <t>Palīgmateriāli (līmlentes, stūra līstes, grunts Atlas cerplast grunts )</t>
  </si>
  <si>
    <t xml:space="preserve">Atlas Cermit SN 3.0mm </t>
  </si>
  <si>
    <t xml:space="preserve"> līmjava ATLAS Klebespachtel M</t>
  </si>
  <si>
    <t xml:space="preserve"> līmjava Atlas Optizar S</t>
  </si>
  <si>
    <t>palīgmateriāli, vadulas, stiprinājuma dībeļi</t>
  </si>
  <si>
    <t>Sakret LH Universālā špakteļtepe</t>
  </si>
  <si>
    <t>palīgmateriāli (līmlentes, stūra līstes, sieti)</t>
  </si>
  <si>
    <t>grunts krāsa Sadolin BINDO 3 WO (vai analoga)</t>
  </si>
  <si>
    <t>balta krāsa Sadolin BINDO 12 WO (vai analoga)</t>
  </si>
  <si>
    <t>Blīvējuma materiāli, Makroflex PRO</t>
  </si>
  <si>
    <t xml:space="preserve">Objekta nosaukums:           </t>
  </si>
  <si>
    <t>Daudzdzīvokļu dzīvojamās mājas energoefektivitātes paaugstināšanas pasākumi</t>
  </si>
  <si>
    <t>Adrese:</t>
  </si>
  <si>
    <t xml:space="preserve">Pasūtītājs: </t>
  </si>
  <si>
    <t>SIA „Ozolnieki KSDU”</t>
  </si>
  <si>
    <t xml:space="preserve">Jumta siltināšana ar lēzeniem jumtiem paredzētu siltumizolāciju </t>
  </si>
  <si>
    <t>Skārds PVC pārklājumu</t>
  </si>
  <si>
    <t>palīgmateriāli</t>
  </si>
  <si>
    <t xml:space="preserve">Demontēt un pārnest televīzijas antenas  </t>
  </si>
  <si>
    <t>Skārds, PE pārklājumu</t>
  </si>
  <si>
    <t>Mūra sienas apmešana no vienas puses</t>
  </si>
  <si>
    <t>Polist. EPS 60 (15 kg/m³) 100mm biezumā (λd=0,039 W/m*K)</t>
  </si>
  <si>
    <t>Logi PVC rāmjos U=1,4 W/m2K</t>
  </si>
  <si>
    <t>ķieģeļi māla (LODE) vai analogs pēc esošā</t>
  </si>
  <si>
    <t>Java M150</t>
  </si>
  <si>
    <t>Jumta segums</t>
  </si>
  <si>
    <t>Lietus ūdens tekņu montāža</t>
  </si>
  <si>
    <t>skārda ar PVC pārklājumu apaļa škērsgriezuma notekas ar palīgelementiem</t>
  </si>
  <si>
    <t>Jumta seguma attīrīšana, tukšumu izgriešana, pārkausēšana.</t>
  </si>
  <si>
    <t>ieejas durvju demontāža</t>
  </si>
  <si>
    <t>Durvju atduras</t>
  </si>
  <si>
    <t>Blīvējuma materiāli Makroflex PRO, SIGA lentes blīvēšanai (iekšas un āra darbiem)</t>
  </si>
  <si>
    <t>Stikla bloku demontāža kāpņu telpām</t>
  </si>
  <si>
    <t>Akmens vate (λd=0,039 W/m*K) PAROC FAS3 100mm vai analogs</t>
  </si>
  <si>
    <t>Akmens vate (λd=0,039 W/m*K) PAROC FAS3 150mm vai analogs</t>
  </si>
  <si>
    <t>Kopsavilkuma aprēķini pa darbu veidiem</t>
  </si>
  <si>
    <t>Virsizdevumi</t>
  </si>
  <si>
    <t>Peļņa</t>
  </si>
  <si>
    <t>Būvniecības izmaksas KOPĀ</t>
  </si>
  <si>
    <t>IZMAKSAS KOPĀ bez PVN</t>
  </si>
  <si>
    <t>PVN 21%</t>
  </si>
  <si>
    <t>C</t>
  </si>
  <si>
    <t>IZMAKSAS KOPĀ</t>
  </si>
  <si>
    <t>Tāmes Nr.</t>
  </si>
  <si>
    <t>Par kopējo summu, Eur:</t>
  </si>
  <si>
    <t>Kopējā darbietilpība, c.st.:</t>
  </si>
  <si>
    <t>Tāmes un izmaksu nosaukums</t>
  </si>
  <si>
    <r>
      <t xml:space="preserve">Kopā, Eur             </t>
    </r>
    <r>
      <rPr>
        <b/>
        <sz val="8"/>
        <rFont val="Arial"/>
        <family val="2"/>
        <charset val="186"/>
      </rPr>
      <t>(bez PVN 21%)</t>
    </r>
  </si>
  <si>
    <t>Darba izmaksas,         Eur</t>
  </si>
  <si>
    <t>Mehānismu ekspluatācija, Eur</t>
  </si>
  <si>
    <t>Materiāli,         Eur</t>
  </si>
  <si>
    <t>Jumta siltināšana un renovēšana</t>
  </si>
  <si>
    <t>Pagraba pārseguma siltināšana</t>
  </si>
  <si>
    <t>Iekšējie inženiertīkli</t>
  </si>
  <si>
    <t>Saules iela 9, Ozolnieki, Ozolnieku pagasts, Ozolnieku novads</t>
  </si>
  <si>
    <t>Kopā:</t>
  </si>
  <si>
    <t>Sociālais nodoklis:</t>
  </si>
  <si>
    <t>%</t>
  </si>
  <si>
    <t>Kopā tiešās izmaksas:</t>
  </si>
  <si>
    <t>Demontāžas darbi (atbilstoši Tehniskā projekta specifikācijai, pielikums Nr.13)</t>
  </si>
  <si>
    <t>Esošo cauruļvadu, radiatoru un izolācijas demontāža</t>
  </si>
  <si>
    <t>kompl</t>
  </si>
  <si>
    <t>Starpstāvu pārsegumu šahtu vietas atvēršana</t>
  </si>
  <si>
    <t>Šahtu apšuvuma demontāža</t>
  </si>
  <si>
    <t>gab</t>
  </si>
  <si>
    <t>Būvgružu savakšana</t>
  </si>
  <si>
    <t>Dabīgās ventilācijas kanālu tīrīšana</t>
  </si>
  <si>
    <t>Apkures sistēma T1;T2</t>
  </si>
  <si>
    <t>Radiatoru apkure (demontāža/montāža)</t>
  </si>
  <si>
    <t>Radiators C11-500x700 Retting purmo</t>
  </si>
  <si>
    <t>Radiators C11-500x800 Retting purmo</t>
  </si>
  <si>
    <t>Radiators C11-500x900 Retting purmo</t>
  </si>
  <si>
    <t>Radiators C11-500x1000 Retting purmo</t>
  </si>
  <si>
    <t>Radiators C22-500x1200 Retting purmo</t>
  </si>
  <si>
    <t>Radiators C22-500x1400 Retting purmo</t>
  </si>
  <si>
    <t>Radiators C22-500x1600 Retting purmo</t>
  </si>
  <si>
    <t>Radiators C33-500x1600 Retting purmo</t>
  </si>
  <si>
    <t>Termovārsta vārsts RA-N DN10 Danfoss</t>
  </si>
  <si>
    <t>Termogalva</t>
  </si>
  <si>
    <t>Termostata galva ar trieciendrošu korpusu un pretnozagšanas aizsargmehānismu</t>
  </si>
  <si>
    <t>Sildķermeņu atgaitas pievienojums DN10;90gr</t>
  </si>
  <si>
    <t>Radiatoru atgaisotājs</t>
  </si>
  <si>
    <t>Radiatoru stiprinājumi un balsti</t>
  </si>
  <si>
    <t>Unipipe PEX daudzslāņu caurules DN16</t>
  </si>
  <si>
    <t>Tas pats DN20</t>
  </si>
  <si>
    <t>Tas pats DN16</t>
  </si>
  <si>
    <t>Tas pats DN25</t>
  </si>
  <si>
    <t>Tas pats DN32</t>
  </si>
  <si>
    <t>Tas pats DN40</t>
  </si>
  <si>
    <t>Tas pats DN50</t>
  </si>
  <si>
    <t>Tas pats DN75</t>
  </si>
  <si>
    <t>Cauruļu veidgabali,stirinājumi</t>
  </si>
  <si>
    <t>Siltumizolācija 22x30 Isover KK-AL</t>
  </si>
  <si>
    <t>Tas pats 18x40 Isover KK-AL</t>
  </si>
  <si>
    <t>Tas pats 28x30 Isover KK-AL</t>
  </si>
  <si>
    <t>Tas pats 35x40 Isover KK-AL</t>
  </si>
  <si>
    <t>Tas pats 42x40 Isover KK-AL</t>
  </si>
  <si>
    <t>Tas pats 54x50 Isover KK-AL</t>
  </si>
  <si>
    <t>Tas pats 76x50 Isover KK-AL</t>
  </si>
  <si>
    <t>Siltumizolācijas palīgmateriāli</t>
  </si>
  <si>
    <t>PVC pārklājums</t>
  </si>
  <si>
    <t>Izlaides DN15</t>
  </si>
  <si>
    <t>Noslēgventilis SV DN15</t>
  </si>
  <si>
    <t>Noslēgventilis SV DN40</t>
  </si>
  <si>
    <t>Balansēšanas vārsts Danfoss MSB DN20</t>
  </si>
  <si>
    <t>Balansēšanas vārsts Danfoss MSB DN25</t>
  </si>
  <si>
    <t>Noslēgventilis DN25</t>
  </si>
  <si>
    <t>Noslēgventilis DN15</t>
  </si>
  <si>
    <t>Ultraskaņas siltuma skaitītājs Siemens UH50</t>
  </si>
  <si>
    <t>Vadības automātika ECL210 ar A266 programmu, vadības vārsts ar motorpiedziņu, temperatūras sensori (Danfoss)</t>
  </si>
  <si>
    <t>Siltummainis karstā ūdens sagatavošanai XB37M-1-36 Q=150kW (Danfoss)</t>
  </si>
  <si>
    <t>Cirkulācijas sūknis MAGNA# 40-120 (Grundfos)</t>
  </si>
  <si>
    <t>Cirkulācijas sūkņa montāžas komplekts</t>
  </si>
  <si>
    <t>Ūdensapgādes sistēma T3;T4</t>
  </si>
  <si>
    <t>Karstā ūdens PPR caurules 20x1,9mm</t>
  </si>
  <si>
    <t>Tas pats 25x4.2mm</t>
  </si>
  <si>
    <t>Tas pats 32x5.4mm</t>
  </si>
  <si>
    <t>Tas pats 40x6.7mm</t>
  </si>
  <si>
    <t>Tas pats 50x8.3mm</t>
  </si>
  <si>
    <t xml:space="preserve">Cauruļu veidgabali </t>
  </si>
  <si>
    <t>Cauruļu stiprinājumi un balsti</t>
  </si>
  <si>
    <t>Siltumizolācija 28x30 Isover KK-AL</t>
  </si>
  <si>
    <t>Tas pats 42x50 Isover KK-AL</t>
  </si>
  <si>
    <t>Siltuizolācijas palīgmateriāli</t>
  </si>
  <si>
    <t>PVC pārklājums karstajam ūdenim</t>
  </si>
  <si>
    <t>Dvieļu žāvētājs Q=300W</t>
  </si>
  <si>
    <t>Noslēgventilis DN40</t>
  </si>
  <si>
    <t>Tas pats DN15</t>
  </si>
  <si>
    <t>Karstā ūdens skaitītājs (ar iespēju distances nolasīšanas iekārtas montāžai) DN15</t>
  </si>
  <si>
    <t>Aukstā ūdens skaitītājs DN32</t>
  </si>
  <si>
    <t>Noslēgventilis DN50</t>
  </si>
  <si>
    <t>Balansējošais vārsts MTCV DN15</t>
  </si>
  <si>
    <t>Vienvirziena vārsts DN15</t>
  </si>
  <si>
    <t>Automātiskais atgaisotājs DN15</t>
  </si>
  <si>
    <t>Mehāniskais filtrs DN50</t>
  </si>
  <si>
    <t>Manometrs</t>
  </si>
  <si>
    <t>Kārtridžfiltrs</t>
  </si>
  <si>
    <t>Kolektora skapis</t>
  </si>
  <si>
    <t>Cirkulācijas sūknis KŪ 32-10 (Grundfos)</t>
  </si>
  <si>
    <t>Noslēgventilis DN32</t>
  </si>
  <si>
    <t>Vienvirziena vārsts DN32</t>
  </si>
  <si>
    <t>LAIKA NORMA c.st.</t>
  </si>
  <si>
    <t>Likme Eur/c.st.</t>
  </si>
  <si>
    <t xml:space="preserve"> VIENĪBAS IZMAKSAS</t>
  </si>
  <si>
    <t>KOPĀ VIENĪBAS Eur</t>
  </si>
  <si>
    <t>KOPĒJĀS IZMAKSAS Eur</t>
  </si>
  <si>
    <t>KOPĀ Eur</t>
  </si>
  <si>
    <t>DARBS</t>
  </si>
  <si>
    <t>MEHĀN.</t>
  </si>
  <si>
    <t>MATER.</t>
  </si>
  <si>
    <t>Sertifikāta Nr.</t>
  </si>
  <si>
    <t>Lokālā tāme Nr.7.</t>
  </si>
  <si>
    <t>Teritorijas iežogošana, inventāržogs 3 mēn.</t>
  </si>
  <si>
    <t>Sadzīves telpas, instrumentu noliktavas, vagonu noma 3 mēn.</t>
  </si>
  <si>
    <t>Būvtāfeles uzstādīšana</t>
  </si>
  <si>
    <t>Objekta sakopšana, tīrīšana. Būvgružu savākšana, utilizācija</t>
  </si>
  <si>
    <t>Tērauda skārda elementu (parapetu iesegumi) daļēja demontāža</t>
  </si>
  <si>
    <t>Lietus ūdensnovadīšnas sistēmas demontāža, tajā teknes un notekas, pārejas u.c.)</t>
  </si>
  <si>
    <t>Ventilācijas izvadi</t>
  </si>
  <si>
    <t>Ventilācijas izvadu mūra atjaunošana</t>
  </si>
  <si>
    <t>Rockwool Spodrock 180mm Palete (λd=0,039 W/m*K)</t>
  </si>
  <si>
    <t>ICOPAL uzkaus.ruber V60 S24 apakšklājs SBS (vai analogs)</t>
  </si>
  <si>
    <t>Skārda elementu ieklāšana, tajā skaitā parapeti</t>
  </si>
  <si>
    <t>Lietus ūdens novadīšanas sistēma</t>
  </si>
  <si>
    <t>Stiprinājumi, palīgelementi</t>
  </si>
  <si>
    <t xml:space="preserve"> PVC pārklājumu skārda, apaļa škērsgriezuma teknes ar palīgelementiem</t>
  </si>
  <si>
    <t>Tērauda barjeras atjaunošana  - remonts un krāsošana, pirms tam attīrot no rūsas</t>
  </si>
  <si>
    <t>Jumta lūkas Keraplast Oy uzstādīšana (vai analogs)</t>
  </si>
  <si>
    <t>Jumtiņa seguma demontāža, tajā skaitā skārda elementiem, saglabājot tos.</t>
  </si>
  <si>
    <t>Jumtiņu siltināšana no augšas</t>
  </si>
  <si>
    <t>Lietus ūdens tekņu montāža no esošiem elementiem</t>
  </si>
  <si>
    <t>Siltumizolācijas pielīmēšana jumtiņiem no apakšas un sāniem, novēršot termo tiltus, tajā skaitā kolonnas</t>
  </si>
  <si>
    <t>Līmjava ATLAS OPTIZAR S (vai analogs)</t>
  </si>
  <si>
    <t>Palīgmateriāli (dībeļi, vadulas u.c.)</t>
  </si>
  <si>
    <t>Stiklašķiedras siets āra darbiem 145 g/m2 (Valmiera vai analogs)</t>
  </si>
  <si>
    <t>Dekoratīvā apmetuma iestrāde</t>
  </si>
  <si>
    <t>Jumtiņu krāsošana no apakšas</t>
  </si>
  <si>
    <t>Ieejas durvju bloku renovācija</t>
  </si>
  <si>
    <t>Ieejas durvju nomaiņa atbilstoši vienkāršotās renovāciajs projektam U=1,8 W/(m²K)</t>
  </si>
  <si>
    <t>Durvis metāla konstrukcijas D-1 un D-2 (2200X900) ar koda atlēgu ar magnētu</t>
  </si>
  <si>
    <t>Durvju aizvērējs 100kg W-Dorint 680 (vai analogs)</t>
  </si>
  <si>
    <t>Furnitūra, slēdzene un rokturis (ASSA vai analogs)</t>
  </si>
  <si>
    <t>Palīgmateriāli, skrūves, kniedes</t>
  </si>
  <si>
    <t>kmpl</t>
  </si>
  <si>
    <t>Stikla bloku sienu aizmūrēšana - gāzbetons 250mm (tajā skaitā stiegrojuma enkurojums mūra sienās un pārsedzes)</t>
  </si>
  <si>
    <t>Rotband rupjā špaktele</t>
  </si>
  <si>
    <t>Sastatņu montāža, demontāža, īre 3 mēn.</t>
  </si>
  <si>
    <t>Drošības tīkla (SCAFFOLD-NET 70, fasādes aizsargsiets) uzstādīšana</t>
  </si>
  <si>
    <t>Apmalītes demontāža pa ēkas perimetru, saglabājot to</t>
  </si>
  <si>
    <t>Bojāto ķieģeļu labošana līdz 15% no fasādes apjoma</t>
  </si>
  <si>
    <t>Fasādes virsmu attīrīšana, gruntēšana, virsmu līdzināšana atbilstosī ETAG 004 prasībām</t>
  </si>
  <si>
    <t>palīgmateriāli (cokola līste, dībeļi u.c.)</t>
  </si>
  <si>
    <t>Siltinājuma armēšana, t.sk., kur nesiltina</t>
  </si>
  <si>
    <t>Siltumizolācijas pielīmēšana izvirzījumiem, parapetiem no jumta puses</t>
  </si>
  <si>
    <t>Putupolistirols (λd=0,04 W/m*K) 100mm biezumā EPS-70</t>
  </si>
  <si>
    <t>Siltumizolācijas pielīmēšana cokolam</t>
  </si>
  <si>
    <t>Polistirols EKSTRUDĒTS 50mm biezumā  (λd=0,04 W/m*K)</t>
  </si>
  <si>
    <t>Pamatu apamales izveide (pēc maksimuma izmanto esošās plātnes un jaunu bruģakmeni PRISMA) tajā skaitā logu šahtu aizbēršana</t>
  </si>
  <si>
    <t>Siltumizolācijas pielīmēšana logu un durvju aiļu malām</t>
  </si>
  <si>
    <t>Akmens vate ISOROCK fasādes vate (λd=0,038 W/m*K) 30mm</t>
  </si>
  <si>
    <t>Siltinājuma armēšana logu un durvju aiļu malām</t>
  </si>
  <si>
    <t>Elektroinstalācijas pagaidu pārnešana</t>
  </si>
  <si>
    <t>Siltumizolācijas pielīmēšana</t>
  </si>
  <si>
    <t>Koka starpsienu demontāža (nogriešana, lai paredzētu vietu siltumizolācijai) un  atjaunošana, pēc iespējas izmantojot demontēto materiālu</t>
  </si>
  <si>
    <t>Lodžiju aizstiklojuma, margu un restu demontāža</t>
  </si>
  <si>
    <t>Logu montāža pagrabā</t>
  </si>
  <si>
    <t>PVC konstrukcijas logi ar pasīvās ventilācijas atverēm U=1,6 W/(m²K)</t>
  </si>
  <si>
    <t>Stiprinājuma elementi (ķīļi, skavas, skrūves, lamellas)</t>
  </si>
  <si>
    <t>Ventilācijas restīšu (metāla PE) montāža pagraba ventilācijai</t>
  </si>
  <si>
    <t>Skārda palodžu montāža visiem logiem (arī dzīvokļi un lodžijas)</t>
  </si>
  <si>
    <t>PE pārklājuma skārda palodze</t>
  </si>
  <si>
    <t>Stiprinājuma elementi (silikons, skrūves, kniedes)</t>
  </si>
  <si>
    <t>PVC Logu U=1,4 W/(m²K) montāža dzīvokļos L1-L-4</t>
  </si>
  <si>
    <t>Blīvējuma materiāli, SOUDAL lentes (iekšējās FOLIENBAND INSIDE, un ārējās)  putas</t>
  </si>
  <si>
    <t xml:space="preserve">Lodžiju logu montāža  </t>
  </si>
  <si>
    <t>PVC konstrukcijas logi U=1,4 W/(m²K)</t>
  </si>
  <si>
    <t>Blīvējuma materiāli, SODAL lentes (iekšējās un ārējās) SODAL putas)</t>
  </si>
  <si>
    <t>MDF palodze balta 180-220mm platumā</t>
  </si>
  <si>
    <t>Stiprinājuma elementi (silikons, skrūves, celtniecības putas, vates lamelles)</t>
  </si>
  <si>
    <t>Sakret LH universālā špakteļtepe</t>
  </si>
  <si>
    <t>Lodžiju margu aizmūrēšana - gāzbetons 150mm (tajā skaitā stiegrojuma enkurojums mūra sienās un pārsedzes)</t>
  </si>
  <si>
    <t>Pagraba logu daļēja  aizmūrēšana - keramzītbetons 150mm (tajā skaitā stiegrojuma enkurojums mūra sienās un pārsedzes)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</si>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</sst>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5" formatCode="_(* #,##0.00_);_(* \(#,##0.00\);_(* &quot;-&quot;??_);_(@_)"/>
    <numFmt numFmtId="176" formatCode="0.0"/>
    <numFmt numFmtId="177" formatCode="_-* #,##0.00\ _-;\-* #,##0.00\ _-;_-* &quot;-&quot;??\ _-;_-@_-"/>
    <numFmt numFmtId="178" formatCode="_-* #,##0_-;\-* #,##0_-;_-* &quot;-&quot;??_-;_-@_-"/>
    <numFmt numFmtId="180" formatCode="_(* #,##0_);_(* \(#,##0\);_(* \-??_);_(@_)"/>
  </numFmts>
  <fonts count="52" x14ac:knownFonts="1">
    <font>
      <sz val="10"/>
      <name val="Arial"/>
    </font>
    <font>
      <sz val="10"/>
      <name val="Arial"/>
    </font>
    <font>
      <b/>
      <i/>
      <u/>
      <sz val="12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i/>
      <sz val="10"/>
      <color indexed="12"/>
      <name val="Tahoma"/>
      <family val="2"/>
      <charset val="186"/>
    </font>
    <font>
      <b/>
      <i/>
      <sz val="11"/>
      <color indexed="10"/>
      <name val="Tahoma"/>
      <family val="2"/>
      <charset val="186"/>
    </font>
    <font>
      <b/>
      <i/>
      <u/>
      <sz val="12"/>
      <color indexed="12"/>
      <name val="Tahoma"/>
      <family val="2"/>
      <charset val="186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name val="Arial"/>
      <family val="2"/>
      <charset val="186"/>
    </font>
    <font>
      <sz val="14"/>
      <name val="Tahoma"/>
      <family val="2"/>
      <charset val="186"/>
    </font>
    <font>
      <sz val="9"/>
      <name val="Tahoma"/>
      <family val="2"/>
      <charset val="186"/>
    </font>
    <font>
      <sz val="10"/>
      <name val="Arial"/>
      <family val="2"/>
    </font>
    <font>
      <sz val="10"/>
      <name val="Helv"/>
    </font>
    <font>
      <b/>
      <i/>
      <sz val="16"/>
      <name val="Tahoma"/>
      <family val="2"/>
      <charset val="186"/>
    </font>
    <font>
      <sz val="16"/>
      <name val="Tahoma"/>
      <family val="2"/>
      <charset val="186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Helv"/>
      <charset val="186"/>
    </font>
    <font>
      <b/>
      <i/>
      <sz val="18"/>
      <name val="Times New Roman"/>
      <family val="1"/>
    </font>
    <font>
      <sz val="9"/>
      <name val="Arial"/>
      <family val="2"/>
    </font>
    <font>
      <b/>
      <sz val="9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9"/>
      <name val="Tahoma"/>
      <family val="2"/>
      <charset val="204"/>
    </font>
    <font>
      <b/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b/>
      <sz val="9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ahoma"/>
      <family val="2"/>
      <charset val="186"/>
    </font>
    <font>
      <sz val="10"/>
      <color indexed="10"/>
      <name val="Tahoma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b/>
      <sz val="8"/>
      <name val="Arial"/>
      <family val="2"/>
      <charset val="186"/>
    </font>
    <font>
      <b/>
      <i/>
      <sz val="11"/>
      <color indexed="10"/>
      <name val="Tahoma"/>
      <family val="2"/>
    </font>
    <font>
      <b/>
      <i/>
      <sz val="10"/>
      <name val="Tahoma"/>
      <family val="2"/>
      <charset val="186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  <charset val="204"/>
    </font>
    <font>
      <b/>
      <i/>
      <u/>
      <sz val="12"/>
      <color indexed="12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2" fillId="3" borderId="0" applyNumberFormat="0" applyBorder="0" applyAlignment="0" applyProtection="0"/>
    <xf numFmtId="175" fontId="1" fillId="0" borderId="0" applyFont="0" applyFill="0" applyBorder="0" applyAlignment="0" applyProtection="0"/>
    <xf numFmtId="0" fontId="29" fillId="0" borderId="0"/>
    <xf numFmtId="0" fontId="17" fillId="0" borderId="0"/>
    <xf numFmtId="0" fontId="17" fillId="0" borderId="0"/>
  </cellStyleXfs>
  <cellXfs count="40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7" fontId="12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0" xfId="0" applyFont="1" applyFill="1" applyBorder="1"/>
    <xf numFmtId="177" fontId="12" fillId="0" borderId="2" xfId="0" applyNumberFormat="1" applyFont="1" applyFill="1" applyBorder="1" applyAlignment="1">
      <alignment horizontal="center"/>
    </xf>
    <xf numFmtId="177" fontId="12" fillId="0" borderId="3" xfId="0" applyNumberFormat="1" applyFont="1" applyFill="1" applyBorder="1" applyAlignment="1">
      <alignment horizontal="center"/>
    </xf>
    <xf numFmtId="177" fontId="12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177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176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 applyFill="1"/>
    <xf numFmtId="0" fontId="20" fillId="0" borderId="0" xfId="0" applyFont="1" applyAlignment="1">
      <alignment horizontal="left"/>
    </xf>
    <xf numFmtId="0" fontId="17" fillId="0" borderId="0" xfId="0" applyFont="1"/>
    <xf numFmtId="0" fontId="21" fillId="0" borderId="0" xfId="0" applyFont="1" applyAlignment="1">
      <alignment horizontal="right" wrapText="1"/>
    </xf>
    <xf numFmtId="0" fontId="3" fillId="0" borderId="1" xfId="0" applyFont="1" applyBorder="1"/>
    <xf numFmtId="4" fontId="3" fillId="0" borderId="0" xfId="0" applyNumberFormat="1" applyFont="1" applyFill="1" applyBorder="1"/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" fontId="22" fillId="0" borderId="0" xfId="0" applyNumberFormat="1" applyFont="1"/>
    <xf numFmtId="3" fontId="22" fillId="0" borderId="0" xfId="0" applyNumberFormat="1" applyFont="1"/>
    <xf numFmtId="4" fontId="22" fillId="0" borderId="0" xfId="0" applyNumberFormat="1" applyFont="1" applyAlignment="1">
      <alignment horizontal="right"/>
    </xf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 horizontal="center"/>
    </xf>
    <xf numFmtId="177" fontId="12" fillId="0" borderId="6" xfId="0" applyNumberFormat="1" applyFont="1" applyFill="1" applyBorder="1" applyAlignment="1">
      <alignment horizontal="center"/>
    </xf>
    <xf numFmtId="177" fontId="12" fillId="0" borderId="7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0" fillId="0" borderId="8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 wrapText="1"/>
    </xf>
    <xf numFmtId="175" fontId="5" fillId="0" borderId="0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175" fontId="3" fillId="0" borderId="2" xfId="2" applyFont="1" applyFill="1" applyBorder="1" applyAlignment="1">
      <alignment horizontal="center"/>
    </xf>
    <xf numFmtId="175" fontId="12" fillId="0" borderId="2" xfId="2" applyFont="1" applyFill="1" applyBorder="1" applyAlignment="1">
      <alignment horizontal="center"/>
    </xf>
    <xf numFmtId="175" fontId="3" fillId="0" borderId="1" xfId="2" applyFont="1" applyFill="1" applyBorder="1" applyAlignment="1">
      <alignment horizontal="center"/>
    </xf>
    <xf numFmtId="175" fontId="12" fillId="0" borderId="1" xfId="2" applyFont="1" applyFill="1" applyBorder="1" applyAlignment="1">
      <alignment horizontal="center"/>
    </xf>
    <xf numFmtId="175" fontId="3" fillId="0" borderId="6" xfId="2" applyFont="1" applyFill="1" applyBorder="1" applyAlignment="1">
      <alignment horizontal="center"/>
    </xf>
    <xf numFmtId="175" fontId="12" fillId="0" borderId="6" xfId="2" applyFont="1" applyFill="1" applyBorder="1" applyAlignment="1">
      <alignment horizontal="center"/>
    </xf>
    <xf numFmtId="175" fontId="3" fillId="0" borderId="0" xfId="2" applyFont="1" applyFill="1" applyBorder="1" applyAlignment="1">
      <alignment horizontal="center"/>
    </xf>
    <xf numFmtId="175" fontId="12" fillId="0" borderId="0" xfId="2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5" fontId="3" fillId="0" borderId="0" xfId="2" applyFont="1" applyFill="1" applyBorder="1"/>
    <xf numFmtId="177" fontId="15" fillId="0" borderId="0" xfId="0" applyNumberFormat="1" applyFont="1" applyFill="1" applyBorder="1" applyAlignment="1">
      <alignment horizontal="center"/>
    </xf>
    <xf numFmtId="175" fontId="32" fillId="0" borderId="0" xfId="2" applyFont="1" applyFill="1" applyBorder="1"/>
    <xf numFmtId="0" fontId="4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177" fontId="15" fillId="0" borderId="2" xfId="0" applyNumberFormat="1" applyFont="1" applyFill="1" applyBorder="1" applyAlignment="1">
      <alignment horizontal="center"/>
    </xf>
    <xf numFmtId="0" fontId="33" fillId="0" borderId="8" xfId="0" applyFont="1" applyFill="1" applyBorder="1"/>
    <xf numFmtId="0" fontId="33" fillId="0" borderId="5" xfId="0" applyFont="1" applyFill="1" applyBorder="1"/>
    <xf numFmtId="0" fontId="33" fillId="0" borderId="5" xfId="0" applyFont="1" applyBorder="1"/>
    <xf numFmtId="0" fontId="33" fillId="0" borderId="9" xfId="0" applyFont="1" applyFill="1" applyBorder="1"/>
    <xf numFmtId="177" fontId="31" fillId="0" borderId="1" xfId="0" applyNumberFormat="1" applyFont="1" applyBorder="1"/>
    <xf numFmtId="0" fontId="25" fillId="0" borderId="6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/>
    </xf>
    <xf numFmtId="16" fontId="30" fillId="0" borderId="8" xfId="0" applyNumberFormat="1" applyFont="1" applyFill="1" applyBorder="1" applyAlignment="1">
      <alignment horizontal="left"/>
    </xf>
    <xf numFmtId="2" fontId="16" fillId="0" borderId="1" xfId="3" applyNumberFormat="1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Border="1"/>
    <xf numFmtId="2" fontId="35" fillId="0" borderId="6" xfId="0" applyNumberFormat="1" applyFont="1" applyFill="1" applyBorder="1" applyAlignment="1">
      <alignment horizontal="center"/>
    </xf>
    <xf numFmtId="175" fontId="35" fillId="0" borderId="6" xfId="2" applyFont="1" applyFill="1" applyBorder="1" applyAlignment="1">
      <alignment horizontal="center"/>
    </xf>
    <xf numFmtId="175" fontId="36" fillId="0" borderId="6" xfId="2" applyFont="1" applyFill="1" applyBorder="1" applyAlignment="1">
      <alignment horizontal="center"/>
    </xf>
    <xf numFmtId="177" fontId="36" fillId="0" borderId="6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justify" vertical="center"/>
    </xf>
    <xf numFmtId="4" fontId="25" fillId="0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/>
    </xf>
    <xf numFmtId="4" fontId="25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/>
    </xf>
    <xf numFmtId="177" fontId="3" fillId="0" borderId="0" xfId="0" applyNumberFormat="1" applyFont="1" applyBorder="1"/>
    <xf numFmtId="0" fontId="33" fillId="0" borderId="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177" fontId="36" fillId="0" borderId="1" xfId="0" applyNumberFormat="1" applyFont="1" applyFill="1" applyBorder="1" applyAlignment="1">
      <alignment horizontal="center"/>
    </xf>
    <xf numFmtId="16" fontId="30" fillId="0" borderId="9" xfId="0" applyNumberFormat="1" applyFont="1" applyFill="1" applyBorder="1" applyAlignment="1">
      <alignment horizontal="left"/>
    </xf>
    <xf numFmtId="175" fontId="35" fillId="0" borderId="1" xfId="2" applyFont="1" applyFill="1" applyBorder="1" applyAlignment="1">
      <alignment horizontal="center"/>
    </xf>
    <xf numFmtId="177" fontId="36" fillId="0" borderId="4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left" wrapText="1"/>
    </xf>
    <xf numFmtId="176" fontId="35" fillId="0" borderId="1" xfId="0" applyNumberFormat="1" applyFont="1" applyFill="1" applyBorder="1" applyAlignment="1">
      <alignment horizontal="center"/>
    </xf>
    <xf numFmtId="175" fontId="36" fillId="0" borderId="1" xfId="2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0" fontId="39" fillId="0" borderId="13" xfId="0" applyFont="1" applyBorder="1" applyAlignment="1">
      <alignment vertical="top" wrapText="1"/>
    </xf>
    <xf numFmtId="175" fontId="12" fillId="0" borderId="13" xfId="2" applyFont="1" applyFill="1" applyBorder="1" applyAlignment="1">
      <alignment horizontal="center"/>
    </xf>
    <xf numFmtId="0" fontId="39" fillId="0" borderId="0" xfId="0" applyFont="1" applyAlignment="1">
      <alignment horizontal="right" vertical="top" wrapText="1"/>
    </xf>
    <xf numFmtId="0" fontId="38" fillId="0" borderId="0" xfId="0" applyFont="1"/>
    <xf numFmtId="177" fontId="3" fillId="0" borderId="0" xfId="0" applyNumberFormat="1" applyFont="1" applyFill="1" applyBorder="1"/>
    <xf numFmtId="0" fontId="24" fillId="0" borderId="13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/>
    </xf>
    <xf numFmtId="2" fontId="16" fillId="0" borderId="2" xfId="3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177" fontId="15" fillId="0" borderId="0" xfId="0" applyNumberFormat="1" applyFont="1" applyFill="1" applyBorder="1" applyAlignment="1">
      <alignment horizontal="left"/>
    </xf>
    <xf numFmtId="0" fontId="33" fillId="0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 wrapText="1"/>
    </xf>
    <xf numFmtId="0" fontId="35" fillId="0" borderId="6" xfId="0" applyFont="1" applyFill="1" applyBorder="1" applyAlignment="1">
      <alignment horizontal="center"/>
    </xf>
    <xf numFmtId="176" fontId="35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175" fontId="32" fillId="0" borderId="4" xfId="2" applyFont="1" applyFill="1" applyBorder="1"/>
    <xf numFmtId="0" fontId="3" fillId="0" borderId="9" xfId="0" applyFont="1" applyFill="1" applyBorder="1"/>
    <xf numFmtId="0" fontId="3" fillId="0" borderId="5" xfId="0" applyFont="1" applyFill="1" applyBorder="1"/>
    <xf numFmtId="49" fontId="25" fillId="0" borderId="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4" fillId="0" borderId="6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center"/>
    </xf>
    <xf numFmtId="176" fontId="35" fillId="0" borderId="2" xfId="0" applyNumberFormat="1" applyFont="1" applyFill="1" applyBorder="1" applyAlignment="1">
      <alignment horizontal="center"/>
    </xf>
    <xf numFmtId="2" fontId="35" fillId="0" borderId="2" xfId="0" applyNumberFormat="1" applyFont="1" applyFill="1" applyBorder="1" applyAlignment="1">
      <alignment horizontal="center"/>
    </xf>
    <xf numFmtId="175" fontId="35" fillId="0" borderId="2" xfId="2" applyFont="1" applyFill="1" applyBorder="1" applyAlignment="1">
      <alignment horizontal="center"/>
    </xf>
    <xf numFmtId="175" fontId="36" fillId="0" borderId="2" xfId="2" applyFont="1" applyFill="1" applyBorder="1" applyAlignment="1">
      <alignment horizontal="center"/>
    </xf>
    <xf numFmtId="177" fontId="36" fillId="0" borderId="2" xfId="0" applyNumberFormat="1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/>
    <xf numFmtId="0" fontId="41" fillId="0" borderId="0" xfId="0" applyFont="1" applyBorder="1"/>
    <xf numFmtId="0" fontId="41" fillId="0" borderId="0" xfId="0" applyFont="1" applyFill="1" applyBorder="1"/>
    <xf numFmtId="2" fontId="36" fillId="0" borderId="1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right"/>
    </xf>
    <xf numFmtId="2" fontId="36" fillId="0" borderId="6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35" fillId="0" borderId="2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42" fillId="0" borderId="0" xfId="1" applyFill="1" applyBorder="1"/>
    <xf numFmtId="4" fontId="27" fillId="0" borderId="1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176" fontId="27" fillId="0" borderId="4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/>
    </xf>
    <xf numFmtId="175" fontId="36" fillId="0" borderId="11" xfId="2" applyFont="1" applyFill="1" applyBorder="1" applyAlignment="1">
      <alignment horizontal="center"/>
    </xf>
    <xf numFmtId="177" fontId="36" fillId="0" borderId="11" xfId="0" applyNumberFormat="1" applyFont="1" applyFill="1" applyBorder="1" applyAlignment="1">
      <alignment horizontal="center"/>
    </xf>
    <xf numFmtId="177" fontId="36" fillId="0" borderId="12" xfId="0" applyNumberFormat="1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justify" vertical="center"/>
    </xf>
    <xf numFmtId="4" fontId="25" fillId="0" borderId="6" xfId="0" applyNumberFormat="1" applyFont="1" applyFill="1" applyBorder="1" applyAlignment="1">
      <alignment horizontal="right" vertical="center"/>
    </xf>
    <xf numFmtId="4" fontId="27" fillId="0" borderId="6" xfId="0" applyNumberFormat="1" applyFont="1" applyFill="1" applyBorder="1" applyAlignment="1">
      <alignment horizontal="center" vertical="center"/>
    </xf>
    <xf numFmtId="176" fontId="27" fillId="0" borderId="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0" fontId="33" fillId="0" borderId="8" xfId="0" applyFont="1" applyBorder="1"/>
    <xf numFmtId="0" fontId="33" fillId="0" borderId="6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vertical="center"/>
    </xf>
    <xf numFmtId="16" fontId="30" fillId="0" borderId="5" xfId="0" applyNumberFormat="1" applyFont="1" applyFill="1" applyBorder="1" applyAlignment="1">
      <alignment horizontal="left"/>
    </xf>
    <xf numFmtId="0" fontId="33" fillId="0" borderId="9" xfId="0" applyFont="1" applyBorder="1"/>
    <xf numFmtId="43" fontId="3" fillId="0" borderId="0" xfId="0" applyNumberFormat="1" applyFont="1" applyBorder="1"/>
    <xf numFmtId="0" fontId="18" fillId="0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2" fontId="8" fillId="0" borderId="3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 shrinkToFit="1"/>
    </xf>
    <xf numFmtId="176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175" fontId="25" fillId="0" borderId="18" xfId="2" applyFont="1" applyFill="1" applyBorder="1" applyAlignment="1">
      <alignment vertical="center"/>
    </xf>
    <xf numFmtId="175" fontId="25" fillId="0" borderId="20" xfId="2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175" fontId="24" fillId="0" borderId="2" xfId="2" applyFont="1" applyFill="1" applyBorder="1" applyAlignment="1">
      <alignment vertical="center"/>
    </xf>
    <xf numFmtId="175" fontId="24" fillId="0" borderId="2" xfId="2" applyFont="1" applyFill="1" applyBorder="1" applyAlignment="1">
      <alignment horizontal="center" vertical="center"/>
    </xf>
    <xf numFmtId="175" fontId="24" fillId="0" borderId="3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175" fontId="24" fillId="0" borderId="1" xfId="2" applyFont="1" applyFill="1" applyBorder="1" applyAlignment="1">
      <alignment vertical="center"/>
    </xf>
    <xf numFmtId="175" fontId="24" fillId="0" borderId="4" xfId="2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175" fontId="24" fillId="0" borderId="17" xfId="2" applyFont="1" applyFill="1" applyBorder="1" applyAlignment="1">
      <alignment vertical="center"/>
    </xf>
    <xf numFmtId="175" fontId="24" fillId="0" borderId="26" xfId="2" applyFont="1" applyFill="1" applyBorder="1" applyAlignment="1">
      <alignment vertical="center"/>
    </xf>
    <xf numFmtId="0" fontId="26" fillId="0" borderId="11" xfId="0" applyFont="1" applyFill="1" applyBorder="1" applyAlignment="1">
      <alignment horizontal="right" vertical="center"/>
    </xf>
    <xf numFmtId="175" fontId="25" fillId="0" borderId="11" xfId="2" applyFont="1" applyFill="1" applyBorder="1" applyAlignment="1">
      <alignment horizontal="center" vertical="center"/>
    </xf>
    <xf numFmtId="175" fontId="25" fillId="0" borderId="12" xfId="2" applyFont="1" applyFill="1" applyBorder="1" applyAlignment="1">
      <alignment horizontal="center" vertical="center"/>
    </xf>
    <xf numFmtId="175" fontId="25" fillId="0" borderId="0" xfId="2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right" vertical="center"/>
    </xf>
    <xf numFmtId="175" fontId="43" fillId="0" borderId="20" xfId="2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/>
    </xf>
    <xf numFmtId="175" fontId="24" fillId="0" borderId="12" xfId="2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right" vertical="center"/>
    </xf>
    <xf numFmtId="175" fontId="25" fillId="0" borderId="21" xfId="2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2" fillId="0" borderId="0" xfId="0" applyFont="1"/>
    <xf numFmtId="0" fontId="25" fillId="0" borderId="6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8" xfId="0" applyFont="1" applyFill="1" applyBorder="1"/>
    <xf numFmtId="0" fontId="3" fillId="0" borderId="2" xfId="0" applyFont="1" applyFill="1" applyBorder="1" applyAlignment="1">
      <alignment horizontal="left"/>
    </xf>
    <xf numFmtId="2" fontId="12" fillId="0" borderId="2" xfId="0" applyNumberFormat="1" applyFont="1" applyFill="1" applyBorder="1" applyAlignment="1">
      <alignment horizontal="center"/>
    </xf>
    <xf numFmtId="175" fontId="5" fillId="0" borderId="3" xfId="2" applyFont="1" applyFill="1" applyBorder="1" applyAlignment="1">
      <alignment horizontal="right" wrapText="1"/>
    </xf>
    <xf numFmtId="0" fontId="45" fillId="0" borderId="1" xfId="0" applyFont="1" applyFill="1" applyBorder="1" applyAlignment="1">
      <alignment horizontal="right"/>
    </xf>
    <xf numFmtId="177" fontId="31" fillId="0" borderId="1" xfId="0" applyNumberFormat="1" applyFont="1" applyFill="1" applyBorder="1"/>
    <xf numFmtId="0" fontId="46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/>
    <xf numFmtId="175" fontId="3" fillId="0" borderId="4" xfId="2" applyFont="1" applyFill="1" applyBorder="1"/>
    <xf numFmtId="0" fontId="6" fillId="0" borderId="6" xfId="0" applyFont="1" applyFill="1" applyBorder="1" applyAlignment="1">
      <alignment horizontal="right"/>
    </xf>
    <xf numFmtId="0" fontId="47" fillId="0" borderId="6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 vertical="center"/>
    </xf>
    <xf numFmtId="175" fontId="49" fillId="0" borderId="6" xfId="2" applyFont="1" applyFill="1" applyBorder="1"/>
    <xf numFmtId="175" fontId="49" fillId="0" borderId="7" xfId="2" applyFont="1" applyFill="1" applyBorder="1"/>
    <xf numFmtId="0" fontId="25" fillId="0" borderId="5" xfId="0" applyFont="1" applyFill="1" applyBorder="1" applyAlignment="1">
      <alignment horizontal="left" vertical="center"/>
    </xf>
    <xf numFmtId="0" fontId="51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80" fontId="28" fillId="0" borderId="1" xfId="0" applyNumberFormat="1" applyFont="1" applyFill="1" applyBorder="1" applyAlignment="1">
      <alignment vertical="center"/>
    </xf>
    <xf numFmtId="176" fontId="28" fillId="0" borderId="1" xfId="0" applyNumberFormat="1" applyFont="1" applyFill="1" applyBorder="1" applyAlignment="1">
      <alignment horizontal="center" vertical="center"/>
    </xf>
    <xf numFmtId="180" fontId="28" fillId="0" borderId="1" xfId="2" applyNumberFormat="1" applyFont="1" applyFill="1" applyBorder="1" applyAlignment="1" applyProtection="1">
      <alignment vertical="center"/>
    </xf>
    <xf numFmtId="0" fontId="28" fillId="0" borderId="1" xfId="5" applyFont="1" applyBorder="1" applyAlignment="1">
      <alignment horizontal="center" vertical="center"/>
    </xf>
    <xf numFmtId="2" fontId="28" fillId="0" borderId="1" xfId="5" applyNumberFormat="1" applyFont="1" applyBorder="1" applyAlignment="1">
      <alignment horizontal="center" vertical="center"/>
    </xf>
    <xf numFmtId="180" fontId="28" fillId="0" borderId="1" xfId="2" applyNumberFormat="1" applyFont="1" applyFill="1" applyBorder="1" applyAlignment="1" applyProtection="1">
      <alignment horizontal="center" vertical="center"/>
    </xf>
    <xf numFmtId="1" fontId="28" fillId="0" borderId="1" xfId="5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180" fontId="28" fillId="0" borderId="1" xfId="0" applyNumberFormat="1" applyFont="1" applyFill="1" applyBorder="1" applyAlignment="1">
      <alignment horizontal="center"/>
    </xf>
    <xf numFmtId="177" fontId="36" fillId="0" borderId="0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175" fontId="4" fillId="0" borderId="0" xfId="0" applyNumberFormat="1" applyFont="1" applyFill="1" applyBorder="1"/>
    <xf numFmtId="0" fontId="17" fillId="0" borderId="0" xfId="0" applyFont="1" applyBorder="1"/>
    <xf numFmtId="0" fontId="4" fillId="0" borderId="0" xfId="0" applyFont="1" applyFill="1" applyBorder="1" applyAlignment="1">
      <alignment horizontal="right"/>
    </xf>
    <xf numFmtId="175" fontId="40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Border="1"/>
    <xf numFmtId="177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 vertical="top" wrapText="1"/>
    </xf>
    <xf numFmtId="177" fontId="12" fillId="0" borderId="14" xfId="0" applyNumberFormat="1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5" fontId="5" fillId="0" borderId="14" xfId="2" applyFont="1" applyFill="1" applyBorder="1" applyAlignment="1">
      <alignment horizontal="right" wrapText="1"/>
    </xf>
    <xf numFmtId="177" fontId="12" fillId="0" borderId="17" xfId="0" applyNumberFormat="1" applyFont="1" applyFill="1" applyBorder="1" applyAlignment="1">
      <alignment horizontal="center"/>
    </xf>
    <xf numFmtId="177" fontId="12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180" fontId="28" fillId="0" borderId="0" xfId="2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>
      <alignment horizontal="right" vertical="center" wrapText="1"/>
    </xf>
    <xf numFmtId="0" fontId="28" fillId="0" borderId="0" xfId="5" applyFont="1" applyBorder="1" applyAlignment="1">
      <alignment horizontal="center" vertical="center"/>
    </xf>
    <xf numFmtId="2" fontId="28" fillId="0" borderId="0" xfId="5" applyNumberFormat="1" applyFont="1" applyBorder="1" applyAlignment="1">
      <alignment horizontal="center" vertical="center"/>
    </xf>
    <xf numFmtId="0" fontId="28" fillId="0" borderId="0" xfId="5" applyFont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1" fontId="28" fillId="0" borderId="0" xfId="5" applyNumberFormat="1" applyFont="1" applyBorder="1" applyAlignment="1">
      <alignment horizontal="center" vertical="center"/>
    </xf>
    <xf numFmtId="0" fontId="28" fillId="0" borderId="0" xfId="0" applyFont="1" applyFill="1" applyBorder="1"/>
    <xf numFmtId="180" fontId="28" fillId="0" borderId="0" xfId="0" applyNumberFormat="1" applyFont="1" applyFill="1" applyBorder="1" applyAlignment="1"/>
    <xf numFmtId="2" fontId="12" fillId="0" borderId="1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0" fontId="51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2" fontId="28" fillId="0" borderId="2" xfId="3" applyNumberFormat="1" applyFont="1" applyFill="1" applyBorder="1" applyAlignment="1" applyProtection="1">
      <alignment horizontal="center" vertical="center"/>
      <protection locked="0"/>
    </xf>
    <xf numFmtId="2" fontId="28" fillId="0" borderId="2" xfId="0" applyNumberFormat="1" applyFont="1" applyFill="1" applyBorder="1" applyAlignment="1">
      <alignment horizontal="center" vertical="center"/>
    </xf>
    <xf numFmtId="180" fontId="28" fillId="0" borderId="2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/>
    </xf>
    <xf numFmtId="0" fontId="51" fillId="0" borderId="6" xfId="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180" fontId="28" fillId="0" borderId="6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180" fontId="28" fillId="0" borderId="11" xfId="2" applyNumberFormat="1" applyFont="1" applyFill="1" applyBorder="1" applyAlignment="1" applyProtection="1">
      <alignment vertical="center"/>
    </xf>
    <xf numFmtId="0" fontId="39" fillId="0" borderId="1" xfId="0" applyFont="1" applyBorder="1" applyAlignment="1">
      <alignment vertical="top"/>
    </xf>
    <xf numFmtId="0" fontId="39" fillId="0" borderId="1" xfId="0" applyFont="1" applyBorder="1" applyAlignment="1">
      <alignment horizontal="center" vertical="top"/>
    </xf>
    <xf numFmtId="0" fontId="51" fillId="0" borderId="2" xfId="5" applyFont="1" applyBorder="1" applyAlignment="1">
      <alignment vertical="center" wrapText="1"/>
    </xf>
    <xf numFmtId="0" fontId="28" fillId="0" borderId="2" xfId="5" applyFont="1" applyBorder="1" applyAlignment="1">
      <alignment horizontal="center" vertical="center"/>
    </xf>
    <xf numFmtId="2" fontId="28" fillId="0" borderId="2" xfId="5" applyNumberFormat="1" applyFont="1" applyBorder="1" applyAlignment="1">
      <alignment horizontal="center" vertical="center"/>
    </xf>
    <xf numFmtId="180" fontId="28" fillId="0" borderId="2" xfId="2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177" fontId="31" fillId="0" borderId="4" xfId="0" applyNumberFormat="1" applyFont="1" applyBorder="1"/>
    <xf numFmtId="177" fontId="37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8" fillId="0" borderId="6" xfId="5" applyFont="1" applyBorder="1" applyAlignment="1">
      <alignment horizontal="center" vertical="center"/>
    </xf>
    <xf numFmtId="1" fontId="28" fillId="0" borderId="6" xfId="5" applyNumberFormat="1" applyFont="1" applyBorder="1" applyAlignment="1">
      <alignment horizontal="center" vertical="center"/>
    </xf>
    <xf numFmtId="2" fontId="28" fillId="0" borderId="6" xfId="5" applyNumberFormat="1" applyFont="1" applyBorder="1" applyAlignment="1">
      <alignment horizontal="center" vertical="center"/>
    </xf>
    <xf numFmtId="180" fontId="28" fillId="0" borderId="6" xfId="2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/>
    </xf>
    <xf numFmtId="175" fontId="49" fillId="0" borderId="1" xfId="2" applyFont="1" applyFill="1" applyBorder="1"/>
    <xf numFmtId="1" fontId="28" fillId="0" borderId="2" xfId="5" applyNumberFormat="1" applyFont="1" applyBorder="1" applyAlignment="1">
      <alignment horizontal="center" vertical="center"/>
    </xf>
    <xf numFmtId="175" fontId="5" fillId="0" borderId="4" xfId="2" applyFont="1" applyFill="1" applyBorder="1" applyAlignment="1">
      <alignment horizontal="right" wrapText="1"/>
    </xf>
    <xf numFmtId="175" fontId="49" fillId="0" borderId="4" xfId="2" applyFont="1" applyFill="1" applyBorder="1"/>
    <xf numFmtId="0" fontId="28" fillId="0" borderId="6" xfId="0" applyFont="1" applyFill="1" applyBorder="1"/>
    <xf numFmtId="0" fontId="28" fillId="0" borderId="6" xfId="0" applyFont="1" applyFill="1" applyBorder="1" applyAlignment="1">
      <alignment horizontal="center"/>
    </xf>
    <xf numFmtId="180" fontId="28" fillId="0" borderId="6" xfId="0" applyNumberFormat="1" applyFont="1" applyFill="1" applyBorder="1" applyAlignment="1"/>
    <xf numFmtId="0" fontId="51" fillId="0" borderId="8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1" xfId="5" applyFont="1" applyBorder="1" applyAlignment="1">
      <alignment horizontal="left" vertical="center" wrapText="1"/>
    </xf>
    <xf numFmtId="0" fontId="51" fillId="2" borderId="5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0" borderId="6" xfId="5" applyFont="1" applyBorder="1" applyAlignment="1">
      <alignment horizontal="left" vertical="center" wrapText="1"/>
    </xf>
    <xf numFmtId="14" fontId="51" fillId="0" borderId="5" xfId="0" applyNumberFormat="1" applyFont="1" applyBorder="1" applyAlignment="1">
      <alignment horizontal="center" vertical="center"/>
    </xf>
    <xf numFmtId="0" fontId="51" fillId="0" borderId="8" xfId="0" applyFont="1" applyFill="1" applyBorder="1" applyAlignment="1">
      <alignment horizontal="center"/>
    </xf>
    <xf numFmtId="0" fontId="51" fillId="0" borderId="2" xfId="5" applyFont="1" applyBorder="1" applyAlignment="1">
      <alignment horizontal="left" vertical="center" wrapText="1"/>
    </xf>
    <xf numFmtId="0" fontId="51" fillId="0" borderId="5" xfId="0" quotePrefix="1" applyFont="1" applyFill="1" applyBorder="1" applyAlignment="1">
      <alignment horizontal="center"/>
    </xf>
    <xf numFmtId="0" fontId="51" fillId="0" borderId="1" xfId="0" applyFont="1" applyFill="1" applyBorder="1"/>
    <xf numFmtId="0" fontId="51" fillId="0" borderId="5" xfId="0" applyFont="1" applyFill="1" applyBorder="1"/>
    <xf numFmtId="0" fontId="51" fillId="0" borderId="9" xfId="0" applyFont="1" applyFill="1" applyBorder="1"/>
    <xf numFmtId="0" fontId="51" fillId="0" borderId="6" xfId="0" applyFont="1" applyFill="1" applyBorder="1"/>
  </cellXfs>
  <cellStyles count="6">
    <cellStyle name="Bad" xfId="1" builtinId="27"/>
    <cellStyle name="Comma" xfId="2" builtinId="3"/>
    <cellStyle name="Normal" xfId="0" builtinId="0"/>
    <cellStyle name="Normal_Sap2005_draft" xfId="3"/>
    <cellStyle name="Stils 1" xfId="4"/>
    <cellStyle name="Style 1" xfId="5"/>
  </cellStyles>
  <dxfs count="2"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88" name="Group 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6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6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6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89" name="Group 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5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6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0" name="Group 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5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1" name="Group 1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5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2" name="Group 1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4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5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3" name="Group 2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4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4" name="Group 2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4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5" name="Group 2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4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4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6" name="Group 3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3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7" name="Group 3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3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8" name="Group 4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3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699" name="Group 4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2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3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0" name="Group 4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2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1" name="Group 5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2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2" name="Group 5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1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2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3" name="Group 6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1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4" name="Group 6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1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5" name="Group 6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1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1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6" name="Group 7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0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7" name="Group 7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0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8" name="Group 8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20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09" name="Group 8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9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20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0" name="Group 8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9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1" name="Group 9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9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2" name="Group 9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8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9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3" name="Group 10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8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4" name="Group 10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8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5" name="Group 10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8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8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6" name="Group 11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7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7" name="Group 11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7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8" name="Group 12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7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19" name="Group 12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6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7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0" name="Group 12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6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1" name="Group 13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6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2" name="Group 13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5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6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3" name="Group 14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5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4" name="Group 14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5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5" name="Group 14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5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5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6" name="Group 15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4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7" name="Group 15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4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8" name="Group 16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4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29" name="Group 16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3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4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0" name="Group 16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3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1" name="Group 173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3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2" name="Group 177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2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3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3" name="Group 181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2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4" name="Group 185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2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874735" name="Group 189"/>
        <xdr:cNvGrpSpPr>
          <a:grpSpLocks/>
        </xdr:cNvGrpSpPr>
      </xdr:nvGrpSpPr>
      <xdr:grpSpPr bwMode="auto">
        <a:xfrm>
          <a:off x="2362200" y="0"/>
          <a:ext cx="0" cy="0"/>
          <a:chOff x="63" y="1010"/>
          <a:chExt cx="31" cy="69"/>
        </a:xfrm>
      </xdr:grpSpPr>
      <xdr:sp macro="" textlink="">
        <xdr:nvSpPr>
          <xdr:cNvPr id="487512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2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36" name="Group 19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1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37" name="Group 19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1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38" name="Group 20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1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39" name="Group 20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0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1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0" name="Group 20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0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1" name="Group 21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10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2" name="Group 21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9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10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3" name="Group 22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9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4" name="Group 22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9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5" name="Group 22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9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9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6" name="Group 23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8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7" name="Group 23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8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8" name="Group 24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8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49" name="Group 24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7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8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0" name="Group 24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7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1" name="Group 25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7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2" name="Group 25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6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7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3" name="Group 26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6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4" name="Group 26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6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5" name="Group 26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6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6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6" name="Group 27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5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7" name="Group 27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5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8" name="Group 28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5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59" name="Group 28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4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5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0" name="Group 28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4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1" name="Group 29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4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2" name="Group 29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3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4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3" name="Group 30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3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4" name="Group 30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3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5" name="Group 30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3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3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6" name="Group 31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2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7" name="Group 31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2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8" name="Group 32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2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69" name="Group 32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1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2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0" name="Group 32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1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1" name="Group 33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1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2" name="Group 33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0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1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3" name="Group 34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0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4" name="Group 34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0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5" name="Group 34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500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00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6" name="Group 35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9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7" name="Group 35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9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8" name="Group 36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9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79" name="Group 365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8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9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80" name="Group 369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8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81" name="Group 373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8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82" name="Group 377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7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8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4783" name="Group 381"/>
        <xdr:cNvGrpSpPr>
          <a:grpSpLocks/>
        </xdr:cNvGrpSpPr>
      </xdr:nvGrpSpPr>
      <xdr:grpSpPr bwMode="auto">
        <a:xfrm>
          <a:off x="2924175" y="0"/>
          <a:ext cx="0" cy="0"/>
          <a:chOff x="63" y="1010"/>
          <a:chExt cx="31" cy="69"/>
        </a:xfrm>
      </xdr:grpSpPr>
      <xdr:sp macro="" textlink="">
        <xdr:nvSpPr>
          <xdr:cNvPr id="487497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4" name="Group 38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7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5" name="Group 38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7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7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6" name="Group 39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6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7" name="Group 39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6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8" name="Group 40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6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89" name="Group 40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5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6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0" name="Group 40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5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1" name="Group 41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5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2" name="Group 41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4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5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3" name="Group 42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4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4" name="Group 42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4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5" name="Group 42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4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4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6" name="Group 43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3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7" name="Group 43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3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8" name="Group 44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3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799" name="Group 44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2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3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0" name="Group 44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2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1" name="Group 45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2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2" name="Group 45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1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2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3" name="Group 46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1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4" name="Group 46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1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5" name="Group 46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1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1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6" name="Group 47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0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7" name="Group 47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0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8" name="Group 48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90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09" name="Group 48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9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90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0" name="Group 48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1" name="Group 49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9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2" name="Group 49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8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9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3" name="Group 50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8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4" name="Group 50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8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5" name="Group 50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8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8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6" name="Group 51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7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7" name="Group 51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7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8" name="Group 52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7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19" name="Group 52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6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7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0" name="Group 52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6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1" name="Group 53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6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2" name="Group 53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5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6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3" name="Group 54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5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4" name="Group 54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5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5" name="Group 54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5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5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6" name="Group 55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4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7" name="Group 557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4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8" name="Group 561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4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29" name="Group 565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3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3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4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30" name="Group 569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3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3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3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4831" name="Group 573"/>
        <xdr:cNvGrpSpPr>
          <a:grpSpLocks/>
        </xdr:cNvGrpSpPr>
      </xdr:nvGrpSpPr>
      <xdr:grpSpPr bwMode="auto">
        <a:xfrm>
          <a:off x="2362200" y="1933575"/>
          <a:ext cx="0" cy="0"/>
          <a:chOff x="63" y="1010"/>
          <a:chExt cx="31" cy="69"/>
        </a:xfrm>
      </xdr:grpSpPr>
      <xdr:sp macro="" textlink="">
        <xdr:nvSpPr>
          <xdr:cNvPr id="487483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3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483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8" name="Group 7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7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2" name="Group 7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8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6" name="Group 7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8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0" name="Group 7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9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4" name="Group 7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9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8" name="Group 7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59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2" name="Group 7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0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6" name="Group 7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0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0" name="Group 8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1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4" name="Group 8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1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8" name="Group 8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1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2" name="Group 8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2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6" name="Group 8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2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0" name="Group 8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3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4" name="Group 8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3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8" name="Group 8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3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2" name="Group 8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4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6" name="Group 8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4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0" name="Group 8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5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4" name="Group 8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5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8" name="Group 8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5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2" name="Group 8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6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6" name="Group 8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6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0" name="Group 8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7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4" name="Group 8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7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8" name="Group 8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7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2" name="Group 8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8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6" name="Group 8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8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0" name="Group 8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9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4" name="Group 8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9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8" name="Group 8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69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02" name="Group 8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0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06" name="Group 8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0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10" name="Group 9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1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14" name="Group 9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1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18" name="Group 9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1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22" name="Group 9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2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26" name="Group 9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2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30" name="Group 9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3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34" name="Group 9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3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38" name="Group 9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3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42" name="Group 9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4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46" name="Group 9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4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50" name="Group 9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5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54" name="Group 9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5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58" name="Group 9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5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62" name="Group 9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6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66" name="Group 9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6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0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7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4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7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8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7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82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8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86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8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0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9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4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9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8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79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02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0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06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0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0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1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4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1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8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1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22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2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26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2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0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3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4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3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8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3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42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4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46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4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0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5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4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5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8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62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6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66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6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0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7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4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7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8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7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82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8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86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8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0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9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4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9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8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89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02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0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06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0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0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1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4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1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8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1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22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2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26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2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0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3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4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3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8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3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42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4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46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4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0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5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4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8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5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2" name="Group 7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6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6" name="Group 7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6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0" name="Group 7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7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4" name="Group 7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7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8" name="Group 7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7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2" name="Group 7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8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6" name="Group 7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8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0" name="Group 7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9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4" name="Group 8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9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8" name="Group 8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99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2" name="Group 8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0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6" name="Group 8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0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0" name="Group 8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1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4" name="Group 8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1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8" name="Group 8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1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2" name="Group 8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2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6" name="Group 8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2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0" name="Group 8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3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4" name="Group 8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3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8" name="Group 8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3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2" name="Group 8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4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6" name="Group 8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4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0" name="Group 8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5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4" name="Group 8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5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8" name="Group 8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5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2" name="Group 8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6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6" name="Group 8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6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0" name="Group 8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7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4" name="Group 8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7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8" name="Group 8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7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2" name="Group 8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8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6" name="Group 8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8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0" name="Group 8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9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4" name="Group 9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9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8" name="Group 9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09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2" name="Group 9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0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6" name="Group 9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0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0" name="Group 9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1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4" name="Group 9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1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8" name="Group 9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1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2" name="Group 9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2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6" name="Group 9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2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0" name="Group 9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3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4" name="Group 9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3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8" name="Group 9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3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2" name="Group 9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4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6" name="Group 9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4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0" name="Group 9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5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4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5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8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5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2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6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6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6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0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7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4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7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8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7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2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8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6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8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0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9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4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8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19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2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0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6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0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0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1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4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1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8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1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2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2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6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2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0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3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4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3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8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3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2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4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6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4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0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5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4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5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8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5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2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6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6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6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0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7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4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7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8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7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2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8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6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8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0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4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9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8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29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2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0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6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0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0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1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4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1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8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1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2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2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6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2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0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3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4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3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8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3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2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4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6" name="Group 7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4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0" name="Group 7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5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4" name="Group 7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5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8" name="Group 7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5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2" name="Group 7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6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6" name="Group 7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6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0" name="Group 7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7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4" name="Group 7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7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8" name="Group 8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7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2" name="Group 8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8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6" name="Group 8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8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0" name="Group 8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9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4" name="Group 8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9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8" name="Group 8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39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2" name="Group 8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0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6" name="Group 8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0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0" name="Group 8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1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4" name="Group 8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1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8" name="Group 8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1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2" name="Group 8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2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6" name="Group 8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2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0" name="Group 8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3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4" name="Group 8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3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8" name="Group 8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3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2" name="Group 8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4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6" name="Group 8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4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0" name="Group 8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5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4" name="Group 8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5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8" name="Group 8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5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2" name="Group 8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6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6" name="Group 8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6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0" name="Group 8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7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4" name="Group 8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7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8" name="Group 9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7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2" name="Group 9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8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6" name="Group 9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8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0" name="Group 9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9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4" name="Group 9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9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8" name="Group 9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49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2" name="Group 9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0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6" name="Group 9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0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0" name="Group 9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1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4" name="Group 9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1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8" name="Group 9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1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2" name="Group 9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2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6" name="Group 9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2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0" name="Group 9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3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4" name="Group 9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3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8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3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2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4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6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4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0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5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4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5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8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5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2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6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6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6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0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7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4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7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8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7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2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8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6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8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0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9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4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9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8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59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2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0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6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0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0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1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4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1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8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1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2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2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6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0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3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4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3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8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3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2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4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6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4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0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5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4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5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8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5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2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6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6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6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0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7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4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7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8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7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2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8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6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8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0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9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4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9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8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69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2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0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6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0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0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1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4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1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8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1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2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2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6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2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0" name="Group 7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3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4" name="Group 7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3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8" name="Group 7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3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2" name="Group 7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4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6" name="Group 7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4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0" name="Group 7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5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4" name="Group 7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5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8" name="Group 7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5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2" name="Group 8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6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6" name="Group 8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6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0" name="Group 8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7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4" name="Group 8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7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8" name="Group 8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7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2" name="Group 8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8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6" name="Group 8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8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0" name="Group 8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9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4" name="Group 8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9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8" name="Group 8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79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2" name="Group 8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0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6" name="Group 8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0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0" name="Group 8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1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4" name="Group 8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1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8" name="Group 8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1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2" name="Group 8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2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6" name="Group 8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2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0" name="Group 8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3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4" name="Group 8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3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8" name="Group 8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3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2" name="Group 8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4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6" name="Group 8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4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0" name="Group 8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5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4" name="Group 8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5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8" name="Group 8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5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2" name="Group 9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6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6" name="Group 9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6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0" name="Group 9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7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4" name="Group 9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7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8" name="Group 9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7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2" name="Group 9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8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6" name="Group 9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8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0" name="Group 9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9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4" name="Group 9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9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8" name="Group 9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89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2" name="Group 9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0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6" name="Group 9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0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0" name="Group 9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1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4" name="Group 9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1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8" name="Group 9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1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2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2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6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2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0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3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4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3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8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3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2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4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6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4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0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5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4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5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8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5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2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6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6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0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7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4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7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8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7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2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8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6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8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0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9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4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9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8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199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2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0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6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0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0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1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4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1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8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1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2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2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6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2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0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3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4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3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8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3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2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4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6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4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0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5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4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5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8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5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2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6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6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6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0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7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4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8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7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2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8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6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8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0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9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4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9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8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09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2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0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6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0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0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1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4" name="Group 7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1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8" name="Group 7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1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2" name="Group 7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2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6" name="Group 7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2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0" name="Group 7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3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4" name="Group 7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3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8" name="Group 7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3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2" name="Group 7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4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6" name="Group 8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4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0" name="Group 8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5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4" name="Group 8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5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8" name="Group 8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5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2" name="Group 8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6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6" name="Group 8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6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0" name="Group 8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7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4" name="Group 8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7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8" name="Group 8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7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2" name="Group 8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8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6" name="Group 8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8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0" name="Group 8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9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4" name="Group 8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9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8" name="Group 8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19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2" name="Group 8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0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6" name="Group 8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0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0" name="Group 8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1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4" name="Group 8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1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8" name="Group 8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1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2" name="Group 8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2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6" name="Group 8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2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0" name="Group 8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3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4" name="Group 8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3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8" name="Group 8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3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2" name="Group 8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4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6" name="Group 9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4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0" name="Group 9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5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4" name="Group 9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5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8" name="Group 9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5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2" name="Group 9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6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6" name="Group 9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6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0" name="Group 9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7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4" name="Group 9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7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8" name="Group 9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7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2" name="Group 9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8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6" name="Group 9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8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0" name="Group 9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9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4" name="Group 9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9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8" name="Group 9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29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2" name="Group 9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0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6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0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0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1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4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1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8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1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2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2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6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2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0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3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4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3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8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3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2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4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6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4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0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5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4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5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8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5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2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6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6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6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0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7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4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7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8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7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2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8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6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8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0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9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4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9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8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39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2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0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6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0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0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4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1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8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1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2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2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6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2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0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3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4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3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8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3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2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4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6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4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0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5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4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5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8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5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2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6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6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6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0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7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4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7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8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7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2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8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6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8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0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9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4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9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8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49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2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0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6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0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0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1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4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1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8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1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2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2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6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2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0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3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4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3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8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3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2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4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6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4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0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5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4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5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8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5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2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6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6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6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0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4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7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8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7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2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8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6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8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0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9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4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9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8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59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2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0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6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0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0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1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4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1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8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1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2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2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6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2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0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3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4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3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8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3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2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4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6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4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0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5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4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5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8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5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2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6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6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0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7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4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7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8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7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2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8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6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8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0" name="Group 3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9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4" name="Group 3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9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8" name="Group 3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6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2" name="Group 3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0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6" name="Group 4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0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0" name="Group 4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4" name="Group 4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1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8" name="Group 4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1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2" name="Group 4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2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6" name="Group 4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2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0" name="Group 4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4" name="Group 4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3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8" name="Group 4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3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2" name="Group 4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4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6" name="Group 4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0" name="Group 4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5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4" name="Group 4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5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8" name="Group 4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5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2" name="Group 4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6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6" name="Group 4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6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0" name="Group 4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7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4" name="Group 4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8" name="Group 4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2" name="Group 47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8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6" name="Group 48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8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0" name="Group 48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9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4" name="Group 48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8" name="Group 49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79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2" name="Group 49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0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6" name="Group 50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0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0" name="Group 50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4" name="Group 50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1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8" name="Group 51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1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2" name="Group 51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2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6" name="Group 52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0" name="Group 52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3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4" name="Group 52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3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8" name="Group 53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2" name="Group 53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6" name="Group 54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4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0" name="Group 54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5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4" name="Group 54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5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8" name="Group 55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2" name="Group 557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6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6" name="Group 561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6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0" name="Group 565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4" name="Group 569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8" name="Group 573"/>
        <xdr:cNvGrpSpPr>
          <a:grpSpLocks/>
        </xdr:cNvGrpSpPr>
      </xdr:nvGrpSpPr>
      <xdr:grpSpPr bwMode="auto">
        <a:xfrm>
          <a:off x="2362200" y="1704975"/>
          <a:ext cx="0" cy="0"/>
          <a:chOff x="63" y="1010"/>
          <a:chExt cx="31" cy="69"/>
        </a:xfrm>
      </xdr:grpSpPr>
      <xdr:sp macro="" textlink="">
        <xdr:nvSpPr>
          <xdr:cNvPr id="287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3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97792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7793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7794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4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8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5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82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3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4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6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7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8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7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76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7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8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8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7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29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70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1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72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0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6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1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64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5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6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2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6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3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58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9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60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4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5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5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52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3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4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6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4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5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7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46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7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8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8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4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39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40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1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42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0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3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1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34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5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6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2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3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3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28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9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30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4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2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5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22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3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4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6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1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2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7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16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7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8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8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1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49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10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1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12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0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0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1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04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5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6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2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20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3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98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9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200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4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9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5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92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3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4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6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8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9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7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86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7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8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8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8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59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80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1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82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0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7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1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74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5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6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2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7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3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68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9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70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4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6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5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62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3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4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6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5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6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7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56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7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8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8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5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69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50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1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52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5570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487614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1" name="Group 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44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5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6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2" name="Group 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41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2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3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3" name="Group 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38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9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40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4" name="Group 1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35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6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7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5" name="Group 1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32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3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4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6" name="Group 2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29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0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31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7" name="Group 2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26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7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8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8" name="Group 2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23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4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5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79" name="Group 3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20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1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22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0" name="Group 3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17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8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9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1" name="Group 4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14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5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6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2" name="Group 4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11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2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3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3" name="Group 4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08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9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10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4" name="Group 5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05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6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7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5" name="Group 5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102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3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4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6" name="Group 6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99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0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101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7" name="Group 6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96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7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8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8" name="Group 6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93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4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5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89" name="Group 7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90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1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92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0" name="Group 7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87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8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9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1" name="Group 8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84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5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6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2" name="Group 8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81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2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3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3" name="Group 8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78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9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80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4" name="Group 9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75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6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7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5" name="Group 9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72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3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4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6" name="Group 10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69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0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71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7" name="Group 10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66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7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8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8" name="Group 10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63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4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5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599" name="Group 11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60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1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62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0" name="Group 11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57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8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9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1" name="Group 12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54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5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6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2" name="Group 12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51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2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3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3" name="Group 12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48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9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50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4" name="Group 13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45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6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7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5" name="Group 13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42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3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4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6" name="Group 14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39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0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41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7" name="Group 14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36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7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8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8" name="Group 14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33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4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5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09" name="Group 15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30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1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32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0" name="Group 15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27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8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9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1" name="Group 16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24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5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6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2" name="Group 16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21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2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3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3" name="Group 16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18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9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20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4" name="Group 173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15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6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7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5" name="Group 177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12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3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4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6" name="Group 181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09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0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11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7" name="Group 185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06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7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8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75618" name="Group 189"/>
        <xdr:cNvGrpSpPr>
          <a:grpSpLocks/>
        </xdr:cNvGrpSpPr>
      </xdr:nvGrpSpPr>
      <xdr:grpSpPr bwMode="auto">
        <a:xfrm>
          <a:off x="3476625" y="0"/>
          <a:ext cx="0" cy="0"/>
          <a:chOff x="63" y="1010"/>
          <a:chExt cx="31" cy="69"/>
        </a:xfrm>
      </xdr:grpSpPr>
      <xdr:sp macro="" textlink="">
        <xdr:nvSpPr>
          <xdr:cNvPr id="4876003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4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5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19" name="Group 19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6000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1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002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0" name="Group 19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97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8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9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1" name="Group 20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94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5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6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2" name="Group 20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91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2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3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3" name="Group 20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88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9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90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4" name="Group 21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85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6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7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5" name="Group 21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82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3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4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6" name="Group 22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79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0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81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7" name="Group 22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76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7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8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8" name="Group 22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73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4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5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29" name="Group 23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70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1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72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0" name="Group 23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67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8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9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1" name="Group 24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64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5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6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2" name="Group 24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61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2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3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3" name="Group 24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58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9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60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4" name="Group 25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55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6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7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5" name="Group 25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52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3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4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6" name="Group 26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49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0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51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7" name="Group 26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46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7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8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8" name="Group 26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43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4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5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39" name="Group 27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40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1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42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0" name="Group 27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37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8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9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1" name="Group 28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34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5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6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2" name="Group 28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31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2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3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3" name="Group 28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28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9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30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4" name="Group 29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25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6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7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5" name="Group 29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22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3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4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6" name="Group 30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19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0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21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7" name="Group 30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16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7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8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8" name="Group 30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13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4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5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49" name="Group 31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10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1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12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0" name="Group 31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07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8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9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1" name="Group 32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04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5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6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2" name="Group 32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901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2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3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3" name="Group 32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98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9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900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4" name="Group 33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95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6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7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5" name="Group 33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92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3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4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6" name="Group 34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89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0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91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7" name="Group 34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86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7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8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8" name="Group 34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83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4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5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59" name="Group 35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80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1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82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0" name="Group 35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77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8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9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1" name="Group 36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74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5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6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2" name="Group 365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71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2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3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3" name="Group 369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68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9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70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4" name="Group 373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65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6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7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5" name="Group 377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62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3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4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75666" name="Group 381"/>
        <xdr:cNvGrpSpPr>
          <a:grpSpLocks/>
        </xdr:cNvGrpSpPr>
      </xdr:nvGrpSpPr>
      <xdr:grpSpPr bwMode="auto">
        <a:xfrm>
          <a:off x="4038600" y="0"/>
          <a:ext cx="0" cy="0"/>
          <a:chOff x="63" y="1010"/>
          <a:chExt cx="31" cy="69"/>
        </a:xfrm>
      </xdr:grpSpPr>
      <xdr:sp macro="" textlink="">
        <xdr:nvSpPr>
          <xdr:cNvPr id="4875859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0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61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67" name="Group 38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56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7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8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68" name="Group 38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5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69" name="Group 39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50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1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52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0" name="Group 39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4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1" name="Group 40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44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5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6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2" name="Group 40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4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3" name="Group 40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38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9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40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4" name="Group 41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3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5" name="Group 41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32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3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4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6" name="Group 42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2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3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7" name="Group 42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26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7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8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8" name="Group 42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2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79" name="Group 43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20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1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22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0" name="Group 43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1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1" name="Group 44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14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5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6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2" name="Group 44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1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3" name="Group 44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08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9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10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4" name="Group 45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0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5" name="Group 45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802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3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4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6" name="Group 46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9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80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7" name="Group 46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96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7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8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8" name="Group 46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9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89" name="Group 47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90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1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92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0" name="Group 47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8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1" name="Group 48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84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5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6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2" name="Group 48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8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3" name="Group 48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78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9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80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4" name="Group 49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7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5" name="Group 49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72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3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4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6" name="Group 50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6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7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7" name="Group 50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66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7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8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8" name="Group 50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6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699" name="Group 51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60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1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62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0" name="Group 51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5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1" name="Group 52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54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5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6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2" name="Group 52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5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3" name="Group 52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48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9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50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4" name="Group 53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4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5" name="Group 53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42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3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4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6" name="Group 54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3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4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7" name="Group 54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36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7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8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8" name="Group 54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3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09" name="Group 55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30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1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32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10" name="Group 557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2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11" name="Group 561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24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5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6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12" name="Group 565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2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13" name="Group 569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18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19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20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75714" name="Group 573"/>
        <xdr:cNvGrpSpPr>
          <a:grpSpLocks/>
        </xdr:cNvGrpSpPr>
      </xdr:nvGrpSpPr>
      <xdr:grpSpPr bwMode="auto">
        <a:xfrm>
          <a:off x="2924175" y="1866900"/>
          <a:ext cx="0" cy="0"/>
          <a:chOff x="63" y="1010"/>
          <a:chExt cx="31" cy="69"/>
        </a:xfrm>
      </xdr:grpSpPr>
      <xdr:sp macro="" textlink="">
        <xdr:nvSpPr>
          <xdr:cNvPr id="487571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1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571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0" name="Group 7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7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4" name="Group 7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7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8" name="Group 7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7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82" name="Group 7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8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86" name="Group 7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8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0" name="Group 7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9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4" name="Group 7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9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98" name="Group 7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79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02" name="Group 8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0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06" name="Group 8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0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0" name="Group 8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1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4" name="Group 8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1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8" name="Group 8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1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22" name="Group 8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2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26" name="Group 8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2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0" name="Group 8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3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4" name="Group 8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3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38" name="Group 8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3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42" name="Group 8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4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46" name="Group 8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4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0" name="Group 8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5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4" name="Group 8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5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8" name="Group 8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5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62" name="Group 8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6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66" name="Group 8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6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0" name="Group 8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7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4" name="Group 8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7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78" name="Group 8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7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82" name="Group 8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8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86" name="Group 8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8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0" name="Group 8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9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4" name="Group 8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9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8" name="Group 8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89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02" name="Group 9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0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06" name="Group 9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0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0" name="Group 9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1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4" name="Group 9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1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18" name="Group 9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1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22" name="Group 9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2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26" name="Group 9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2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0" name="Group 9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3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4" name="Group 9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3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8" name="Group 9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3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42" name="Group 9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4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46" name="Group 9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4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0" name="Group 9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5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4" name="Group 9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5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58" name="Group 9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5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2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6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6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6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0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7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4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7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8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7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2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8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6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8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0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9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4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9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8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99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2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0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6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0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0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1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4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1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8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1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2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2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6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2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0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3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4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8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3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2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4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6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4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0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5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4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5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8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5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2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6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6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6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0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7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4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7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8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7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2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8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6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8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0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9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4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9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8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09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2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0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6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0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0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1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4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1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8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1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2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2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6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2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0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3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4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3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8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3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2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4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6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4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0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5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4" name="Group 7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5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8" name="Group 7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5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2" name="Group 7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6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6" name="Group 7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6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0" name="Group 7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7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4" name="Group 7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7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8" name="Group 7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7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2" name="Group 7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8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6" name="Group 8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8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0" name="Group 8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9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4" name="Group 8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9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8" name="Group 8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19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2" name="Group 8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0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6" name="Group 8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0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0" name="Group 8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1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4" name="Group 8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1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8" name="Group 8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1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2" name="Group 8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2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6" name="Group 8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2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0" name="Group 8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3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4" name="Group 8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3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8" name="Group 8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3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2" name="Group 8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4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6" name="Group 8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4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0" name="Group 8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5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4" name="Group 8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5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8" name="Group 8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5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2" name="Group 8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6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6" name="Group 8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6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0" name="Group 8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7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4" name="Group 8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7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8" name="Group 8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7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2" name="Group 8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8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6" name="Group 9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8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0" name="Group 9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9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4" name="Group 9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9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8" name="Group 9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29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2" name="Group 9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0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6" name="Group 9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0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0" name="Group 9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1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4" name="Group 9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1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8" name="Group 9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1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2" name="Group 9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2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6" name="Group 9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2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0" name="Group 9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3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4" name="Group 9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3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8" name="Group 9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3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2" name="Group 9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4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6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4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0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5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4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5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8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5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2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6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6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6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0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4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7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8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7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2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8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6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8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0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9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4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9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8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39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2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0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6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0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0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1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4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1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8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1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2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2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6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2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0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3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4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3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8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3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2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4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6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4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0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5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4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5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8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5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2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6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6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6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0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7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4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7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8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7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2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8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6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8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0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9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4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9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8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49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2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0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6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0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0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1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4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1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8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1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2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2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6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2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0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3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4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3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8" name="Group 7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3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2" name="Group 7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4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6" name="Group 7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4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0" name="Group 7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5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4" name="Group 7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5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8" name="Group 7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5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2" name="Group 7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6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6" name="Group 7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6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0" name="Group 8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7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4" name="Group 8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7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8" name="Group 8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7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2" name="Group 8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8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6" name="Group 8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8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0" name="Group 8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9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4" name="Group 8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9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8" name="Group 8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59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2" name="Group 8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0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6" name="Group 8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0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0" name="Group 8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1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4" name="Group 8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1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8" name="Group 8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1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2" name="Group 8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2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6" name="Group 8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2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0" name="Group 8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3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4" name="Group 8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3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8" name="Group 8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3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2" name="Group 8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4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6" name="Group 8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4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0" name="Group 8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5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4" name="Group 8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5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8" name="Group 8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5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2" name="Group 8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6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6" name="Group 8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6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0" name="Group 9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7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4" name="Group 9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7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8" name="Group 9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7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2" name="Group 9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8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6" name="Group 9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8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0" name="Group 9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9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4" name="Group 9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9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8" name="Group 9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69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2" name="Group 9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0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6" name="Group 9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0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0" name="Group 9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1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4" name="Group 9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1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8" name="Group 9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1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2" name="Group 9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2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6" name="Group 9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2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0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3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4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3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8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3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2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4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6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4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0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5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4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5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8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5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2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6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6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6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0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7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4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7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8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7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2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8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6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0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9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4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9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8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79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2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6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0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0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1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4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1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8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1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2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2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6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2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0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3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4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3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8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3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2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4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6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4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0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5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4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5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8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5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2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6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6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6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0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7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4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7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8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7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2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8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6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8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0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9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4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9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8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8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2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0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6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0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0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1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4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1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8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1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2" name="Group 7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2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6" name="Group 7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2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0" name="Group 7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3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4" name="Group 7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3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8" name="Group 7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3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2" name="Group 7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4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6" name="Group 7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4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0" name="Group 7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5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4" name="Group 8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5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8" name="Group 8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5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2" name="Group 8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6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6" name="Group 8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6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0" name="Group 8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7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4" name="Group 8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7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8" name="Group 8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7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2" name="Group 8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8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6" name="Group 8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8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0" name="Group 8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9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4" name="Group 8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9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8" name="Group 8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199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2" name="Group 8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0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6" name="Group 8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0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0" name="Group 8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1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4" name="Group 8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1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8" name="Group 8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1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2" name="Group 8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2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6" name="Group 8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2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0" name="Group 8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3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4" name="Group 8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3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8" name="Group 8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3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2" name="Group 8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4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6" name="Group 8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4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0" name="Group 8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5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4" name="Group 9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5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8" name="Group 9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5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2" name="Group 9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6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6" name="Group 9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6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0" name="Group 9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7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4" name="Group 9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7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8" name="Group 9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7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2" name="Group 9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8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6" name="Group 9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8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0" name="Group 9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9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4" name="Group 9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9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8" name="Group 9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09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2" name="Group 9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0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6" name="Group 9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0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0" name="Group 9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1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4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1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8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1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2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2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6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2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0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3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4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3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8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3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2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4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6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4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0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5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4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5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8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5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2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6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6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6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0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7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4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7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8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7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2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8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6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8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0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9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4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9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8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19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2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0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6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0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0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1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4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1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8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1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2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2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6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2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0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3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4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3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8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3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2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4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6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4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0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5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4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5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8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5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2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6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6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6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0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7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4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7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8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7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2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8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6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8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0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9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4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9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8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29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2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0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6" name="Group 7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0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0" name="Group 7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1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4" name="Group 7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1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8" name="Group 7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1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2" name="Group 7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2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6" name="Group 7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2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0" name="Group 7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3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4" name="Group 7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3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8" name="Group 8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3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2" name="Group 8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4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6" name="Group 8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4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0" name="Group 8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5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4" name="Group 8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5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8" name="Group 8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5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2" name="Group 8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6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6" name="Group 8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6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0" name="Group 8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7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4" name="Group 8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7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8" name="Group 8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7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2" name="Group 8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8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6" name="Group 8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8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0" name="Group 8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9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4" name="Group 8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9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8" name="Group 8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39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2" name="Group 8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0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6" name="Group 8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0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0" name="Group 8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1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4" name="Group 8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1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8" name="Group 8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1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2" name="Group 8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2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6" name="Group 8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2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0" name="Group 8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3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4" name="Group 8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3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8" name="Group 9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3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2" name="Group 9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4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6" name="Group 9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4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0" name="Group 9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5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4" name="Group 9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5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8" name="Group 9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5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2" name="Group 9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6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6" name="Group 9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6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0" name="Group 9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7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4" name="Group 9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7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8" name="Group 9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7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2" name="Group 9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8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6" name="Group 9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8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0" name="Group 9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9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4" name="Group 9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9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8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49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2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0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6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0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0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1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4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1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8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1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2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2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6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2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0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3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4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3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8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3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2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4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6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4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0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5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4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5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8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5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2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6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6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6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0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4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7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8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7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2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8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6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8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0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9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4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9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8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59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2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0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6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0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0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1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4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1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8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1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2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2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6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2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0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3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4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3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8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3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2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4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6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4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0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5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4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5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8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5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2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6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6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0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7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4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7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8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7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2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8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6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8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0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9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4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9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8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6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2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0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6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0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0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4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1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8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1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2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2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6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2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0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4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3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8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3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2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4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6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0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5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4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5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8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5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2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6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6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6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0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7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4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8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2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8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6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8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0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9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4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8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79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2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0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6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0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0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4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1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8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1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2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2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6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0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3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4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3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8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2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6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4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0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5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4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5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8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2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6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6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6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0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4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8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7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2" name="Group 3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8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6" name="Group 3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8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0" name="Group 3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9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4" name="Group 3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9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8" name="Group 4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89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2" name="Group 4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0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6" name="Group 4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0" name="Group 4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1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4" name="Group 4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1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8" name="Group 4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1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2" name="Group 4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2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6" name="Group 4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2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0" name="Group 4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3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4" name="Group 4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3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8" name="Group 4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3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2" name="Group 4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4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6" name="Group 4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4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0" name="Group 4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5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4" name="Group 4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5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8" name="Group 4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5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2" name="Group 4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6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6" name="Group 4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6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0" name="Group 4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7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4" name="Group 47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7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8" name="Group 48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7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2" name="Group 48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8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6" name="Group 48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8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0" name="Group 49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9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4" name="Group 49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9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8" name="Group 50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299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2" name="Group 50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6" name="Group 50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0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0" name="Group 51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1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4" name="Group 51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1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8" name="Group 52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1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2" name="Group 52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2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6" name="Group 52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2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0" name="Group 53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3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4" name="Group 53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3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8" name="Group 54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3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2" name="Group 54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4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6" name="Group 54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4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0" name="Group 55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5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4" name="Group 557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5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8" name="Group 561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5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2" name="Group 565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6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6" name="Group 569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6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0" name="Group 573"/>
        <xdr:cNvGrpSpPr>
          <a:grpSpLocks/>
        </xdr:cNvGrpSpPr>
      </xdr:nvGrpSpPr>
      <xdr:grpSpPr bwMode="auto">
        <a:xfrm>
          <a:off x="2924175" y="1638300"/>
          <a:ext cx="0" cy="0"/>
          <a:chOff x="63" y="1010"/>
          <a:chExt cx="31" cy="69"/>
        </a:xfrm>
      </xdr:grpSpPr>
      <xdr:sp macro="" textlink="">
        <xdr:nvSpPr>
          <xdr:cNvPr id="307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0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3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1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3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2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3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3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2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3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4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2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5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2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6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1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2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7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1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8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1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09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1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1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0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0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1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0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2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00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3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9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00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4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9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5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9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6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8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9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7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8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8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8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19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8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8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0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7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1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7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2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7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3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6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7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4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6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5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6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6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5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6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7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5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8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5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29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5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5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0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4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1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4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2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4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3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3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4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4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3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5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3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6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2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3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7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2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8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2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39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2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2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0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1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1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1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2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1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3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0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1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4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0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5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90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6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89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90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047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289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48" name="Group 38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9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49" name="Group 38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9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9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0" name="Group 39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8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1" name="Group 39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8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2" name="Group 40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8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3" name="Group 40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7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8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4" name="Group 40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7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5" name="Group 41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7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6" name="Group 41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6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7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7" name="Group 42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6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8" name="Group 42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59" name="Group 42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6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6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0" name="Group 43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5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1" name="Group 43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5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2" name="Group 44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5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3" name="Group 44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4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5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4" name="Group 44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4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5" name="Group 45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4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6" name="Group 45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3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4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7" name="Group 46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3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8" name="Group 46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3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69" name="Group 46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3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3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0" name="Group 47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1" name="Group 47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2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2" name="Group 48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2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3" name="Group 48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1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2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4" name="Group 48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1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5" name="Group 49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1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6" name="Group 49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0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1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7" name="Group 50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0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8" name="Group 50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79" name="Group 50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80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80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0" name="Group 51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9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1" name="Group 51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9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2" name="Group 52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3" name="Group 52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8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9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4" name="Group 52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8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5" name="Group 53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8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6" name="Group 53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7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8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7" name="Group 54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7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8" name="Group 54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7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89" name="Group 54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7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7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0" name="Group 55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1" name="Group 557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6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2" name="Group 561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6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3" name="Group 565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5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6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4" name="Group 569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095" name="Group 573"/>
        <xdr:cNvGrpSpPr>
          <a:grpSpLocks/>
        </xdr:cNvGrpSpPr>
      </xdr:nvGrpSpPr>
      <xdr:grpSpPr bwMode="auto">
        <a:xfrm>
          <a:off x="2647950" y="1743075"/>
          <a:ext cx="0" cy="0"/>
          <a:chOff x="63" y="1010"/>
          <a:chExt cx="31" cy="69"/>
        </a:xfrm>
      </xdr:grpSpPr>
      <xdr:sp macro="" textlink="">
        <xdr:nvSpPr>
          <xdr:cNvPr id="490275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096" name="Group 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49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0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51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097" name="Group 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46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7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8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098" name="Group 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43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4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5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099" name="Group 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40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1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42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0" name="Group 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37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8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9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1" name="Group 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34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5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6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2" name="Group 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3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3" name="Group 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28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9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30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4" name="Group 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25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6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7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5" name="Group 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22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3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4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6" name="Group 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19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0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21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7" name="Group 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16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7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8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8" name="Group 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13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4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5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09" name="Group 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10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1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12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0" name="Group 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07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8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9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1" name="Group 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04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5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6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2" name="Group 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70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3" name="Group 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98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9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700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4" name="Group 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95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6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7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5" name="Group 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92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3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4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6" name="Group 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89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0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91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7" name="Group 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86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7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8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8" name="Group 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83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4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5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19" name="Group 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80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1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82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0" name="Group 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77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8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9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1" name="Group 1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74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5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6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2" name="Group 1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7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3" name="Group 1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68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9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70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4" name="Group 1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65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6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7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5" name="Group 1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62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3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4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6" name="Group 1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59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0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61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7" name="Group 1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56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7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8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8" name="Group 1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53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4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5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29" name="Group 1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50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1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52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0" name="Group 1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47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8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9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1" name="Group 1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44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5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6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2" name="Group 1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4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3" name="Group 1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38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9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40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4" name="Group 1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35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6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7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5" name="Group 1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32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3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4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6" name="Group 1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29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0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31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7" name="Group 1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26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7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8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8" name="Group 1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23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4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5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39" name="Group 1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20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1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22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0" name="Group 1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17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8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9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1" name="Group 1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14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5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6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2" name="Group 1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1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3" name="Group 1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08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9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10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4" name="Group 1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05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6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7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5" name="Group 1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602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3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4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6" name="Group 2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99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0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601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7" name="Group 2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96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7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8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8" name="Group 2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93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4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5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49" name="Group 2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90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1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92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0" name="Group 2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87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8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9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1" name="Group 2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84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5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6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2" name="Group 2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8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3" name="Group 2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78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9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80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4" name="Group 2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75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6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7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5" name="Group 2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72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3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4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6" name="Group 2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69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0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71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7" name="Group 2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66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7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8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8" name="Group 2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63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4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5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59" name="Group 2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60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1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62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0" name="Group 2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57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8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9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1" name="Group 2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54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5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6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2" name="Group 2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5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3" name="Group 2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48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9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50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4" name="Group 2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45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6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7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5" name="Group 2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42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3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4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6" name="Group 2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39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0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41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7" name="Group 2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36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7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8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8" name="Group 2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33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4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5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69" name="Group 2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30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1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32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0" name="Group 2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27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8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9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1" name="Group 3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24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5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6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2" name="Group 3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2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3" name="Group 3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18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9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20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4" name="Group 3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15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6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7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5" name="Group 3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12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3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4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6" name="Group 3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09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0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11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7" name="Group 3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06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7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8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8" name="Group 3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03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4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5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79" name="Group 3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500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1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502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0" name="Group 3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97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8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9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1" name="Group 3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94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5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6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2" name="Group 3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9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3" name="Group 3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88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9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90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4" name="Group 3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85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6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7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5" name="Group 3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82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3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4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6" name="Group 3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79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0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81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7" name="Group 3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76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7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8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8" name="Group 3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73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4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5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89" name="Group 3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70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1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72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0" name="Group 3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67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8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9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1" name="Group 3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64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5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6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2" name="Group 3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6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3" name="Group 3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5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6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4" name="Group 3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5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5" name="Group 3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5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6" name="Group 4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4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5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7" name="Group 4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4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8" name="Group 4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4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199" name="Group 4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4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4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0" name="Group 4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3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1" name="Group 4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3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2" name="Group 4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3" name="Group 4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2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3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4" name="Group 4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2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5" name="Group 4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2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6" name="Group 4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1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2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7" name="Group 4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1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8" name="Group 4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1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09" name="Group 4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1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1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0" name="Group 4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0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1" name="Group 4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0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2" name="Group 4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40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3" name="Group 4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9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40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4" name="Group 4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9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5" name="Group 4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9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6" name="Group 4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8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9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7" name="Group 4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8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8" name="Group 4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8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19" name="Group 4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8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8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0" name="Group 4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7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1" name="Group 5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7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2" name="Group 5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7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3" name="Group 5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6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7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4" name="Group 5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6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5" name="Group 5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6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6" name="Group 5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5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6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7" name="Group 5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5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8" name="Group 5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5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29" name="Group 5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5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5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0" name="Group 5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4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1" name="Group 5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4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2" name="Group 5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4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3" name="Group 5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3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4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4" name="Group 5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3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5" name="Group 5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3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6" name="Group 5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2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3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7" name="Group 5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2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8" name="Group 5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2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39" name="Group 5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2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2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0" name="Group 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1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1" name="Group 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1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2" name="Group 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1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3" name="Group 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0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1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4" name="Group 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0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5" name="Group 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30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6" name="Group 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9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30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7" name="Group 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9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8" name="Group 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9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49" name="Group 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9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9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0" name="Group 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8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1" name="Group 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8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2" name="Group 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8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3" name="Group 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7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8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4" name="Group 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7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5" name="Group 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7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6" name="Group 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6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7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7" name="Group 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6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8" name="Group 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6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59" name="Group 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6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6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0" name="Group 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5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1" name="Group 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5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2" name="Group 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5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3" name="Group 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4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5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4" name="Group 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4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5" name="Group 1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4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6" name="Group 1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3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4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7" name="Group 1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3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8" name="Group 1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3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69" name="Group 1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3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3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0" name="Group 1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2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1" name="Group 1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2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2" name="Group 1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2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3" name="Group 1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1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2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4" name="Group 1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1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5" name="Group 1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1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6" name="Group 1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0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1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7" name="Group 1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0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8" name="Group 1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0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79" name="Group 1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20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20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0" name="Group 1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9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1" name="Group 1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9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2" name="Group 1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9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3" name="Group 1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8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9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4" name="Group 1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8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5" name="Group 1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8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6" name="Group 1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7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8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7" name="Group 1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7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8" name="Group 1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7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89" name="Group 1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7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7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0" name="Group 2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6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1" name="Group 2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6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2" name="Group 2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6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3" name="Group 2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5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6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4" name="Group 2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5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5" name="Group 2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5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6" name="Group 2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4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5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7" name="Group 2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4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8" name="Group 2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4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299" name="Group 2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4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4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0" name="Group 2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3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1" name="Group 2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3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2" name="Group 2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3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3" name="Group 2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2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3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4" name="Group 2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2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5" name="Group 2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2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6" name="Group 2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1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2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7" name="Group 2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1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8" name="Group 2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1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09" name="Group 2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1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1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0" name="Group 2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0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1" name="Group 2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0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2" name="Group 2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10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3" name="Group 2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9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10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4" name="Group 2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9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5" name="Group 3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9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6" name="Group 3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8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9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7" name="Group 3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8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8" name="Group 3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8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19" name="Group 3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8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8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0" name="Group 3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7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1" name="Group 3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7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2" name="Group 3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7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3" name="Group 3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6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7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4" name="Group 3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6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5" name="Group 3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6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6" name="Group 3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5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6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7" name="Group 3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5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8" name="Group 3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5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29" name="Group 3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5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5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0" name="Group 3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4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1" name="Group 3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4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2" name="Group 3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4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3" name="Group 3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3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4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4" name="Group 3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3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5" name="Group 3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3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6" name="Group 3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2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3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7" name="Group 3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2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8" name="Group 3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2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39" name="Group 3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2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2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0" name="Group 4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1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1" name="Group 4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1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2" name="Group 4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1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3" name="Group 4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0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1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4" name="Group 4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0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5" name="Group 4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200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6" name="Group 4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9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200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7" name="Group 4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9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8" name="Group 4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9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49" name="Group 4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9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9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0" name="Group 4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1" name="Group 4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8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2" name="Group 4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8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3" name="Group 4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7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8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4" name="Group 4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7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5" name="Group 4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7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6" name="Group 4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6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7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7" name="Group 4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6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8" name="Group 4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59" name="Group 47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6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6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0" name="Group 48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5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1" name="Group 48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5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2" name="Group 48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5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3" name="Group 49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4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5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4" name="Group 49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4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5" name="Group 50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4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6" name="Group 50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3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4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7" name="Group 50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3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8" name="Group 51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3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69" name="Group 51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3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3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0" name="Group 52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1" name="Group 52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2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2" name="Group 52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2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3" name="Group 53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1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2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4" name="Group 53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1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5" name="Group 54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1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6" name="Group 54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0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1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7" name="Group 54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0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8" name="Group 55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0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79" name="Group 557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90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90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80" name="Group 561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89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81" name="Group 565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89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82" name="Group 569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89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grpSp>
      <xdr:nvGrpSpPr>
        <xdr:cNvPr id="4880383" name="Group 573"/>
        <xdr:cNvGrpSpPr>
          <a:grpSpLocks/>
        </xdr:cNvGrpSpPr>
      </xdr:nvGrpSpPr>
      <xdr:grpSpPr bwMode="auto">
        <a:xfrm>
          <a:off x="2647950" y="13496925"/>
          <a:ext cx="0" cy="0"/>
          <a:chOff x="63" y="1010"/>
          <a:chExt cx="31" cy="69"/>
        </a:xfrm>
      </xdr:grpSpPr>
      <xdr:sp macro="" textlink="">
        <xdr:nvSpPr>
          <xdr:cNvPr id="490188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9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16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8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17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8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18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7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8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19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7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0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7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1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7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7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2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6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3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6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4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6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5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5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6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6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5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7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5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8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4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5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29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4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0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4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1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4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4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2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3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3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3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4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3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5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2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3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6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2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7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2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8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1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2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39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1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0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1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1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1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1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2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0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3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0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4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80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5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9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80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6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9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7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9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8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8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9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49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8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0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8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1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8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8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2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7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3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7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4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7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5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6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7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6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6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7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6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8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59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5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60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5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61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5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5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62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4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863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174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4" name="Group 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4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5" name="Group 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3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4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6" name="Group 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3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7" name="Group 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3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8" name="Group 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2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3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69" name="Group 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2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0" name="Group 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2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1" name="Group 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2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2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2" name="Group 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1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3" name="Group 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1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4" name="Group 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1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5" name="Group 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0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1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6" name="Group 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0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7" name="Group 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70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8" name="Group 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9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70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79" name="Group 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9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0" name="Group 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9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1" name="Group 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9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9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2" name="Group 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8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3" name="Group 7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8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4" name="Group 8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8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5" name="Group 8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7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8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6" name="Group 8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7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7" name="Group 9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7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8" name="Group 9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6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7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89" name="Group 10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6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0" name="Group 10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6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1" name="Group 10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6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6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2" name="Group 1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5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3" name="Group 1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5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4" name="Group 1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5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5" name="Group 1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4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5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6" name="Group 1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4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7" name="Group 1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4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8" name="Group 1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3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4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899" name="Group 1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3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0" name="Group 1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3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1" name="Group 1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3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3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2" name="Group 1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2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3" name="Group 1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2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4" name="Group 1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2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5" name="Group 1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1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2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6" name="Group 1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1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7" name="Group 1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1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8" name="Group 17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0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1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09" name="Group 18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0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0" name="Group 18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0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1" name="Group 18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60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60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2" name="Group 19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9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3" name="Group 19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9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4" name="Group 20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9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5" name="Group 20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8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9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6" name="Group 20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8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7" name="Group 2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8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8" name="Group 2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7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8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19" name="Group 2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7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0" name="Group 2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7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1" name="Group 2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7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7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2" name="Group 2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6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3" name="Group 2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6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4" name="Group 2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6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5" name="Group 2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5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6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6" name="Group 2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5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7" name="Group 2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5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8" name="Group 2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4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5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29" name="Group 2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4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0" name="Group 2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4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1" name="Group 2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4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4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2" name="Group 2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3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3" name="Group 27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3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4" name="Group 28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3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5" name="Group 28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2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3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6" name="Group 28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2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7" name="Group 29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2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8" name="Group 29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1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2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39" name="Group 30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1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0" name="Group 30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1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1" name="Group 30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1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1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2" name="Group 3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0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3" name="Group 3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0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4" name="Group 3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50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5" name="Group 3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9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50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6" name="Group 3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9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7" name="Group 3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9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8" name="Group 3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8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9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49" name="Group 3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8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0" name="Group 3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8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1" name="Group 3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8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8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2" name="Group 3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7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3" name="Group 3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7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4" name="Group 3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7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5" name="Group 3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6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7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6" name="Group 3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6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7" name="Group 3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6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8" name="Group 37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5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6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59" name="Group 38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5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0" name="Group 38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5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1" name="Group 38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5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5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2" name="Group 39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4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3" name="Group 39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4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4" name="Group 40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4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5" name="Group 40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3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4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6" name="Group 40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3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7" name="Group 4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3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8" name="Group 4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2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3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69" name="Group 4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2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0" name="Group 4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2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1" name="Group 4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2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2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2" name="Group 4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1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3" name="Group 4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1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4" name="Group 4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1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5" name="Group 4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0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1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6" name="Group 4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0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7" name="Group 4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40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8" name="Group 4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9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40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79" name="Group 4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9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0" name="Group 4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9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1" name="Group 4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9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9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2" name="Group 4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8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3" name="Group 47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8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4" name="Group 48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8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5" name="Group 48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7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8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6" name="Group 48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7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7" name="Group 49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7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8" name="Group 49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6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7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89" name="Group 50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6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0" name="Group 50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6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1" name="Group 50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6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6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2" name="Group 51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5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3" name="Group 51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5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4" name="Group 52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5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5" name="Group 52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4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5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6" name="Group 52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4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7" name="Group 53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4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8" name="Group 53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3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4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8999" name="Group 54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3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0" name="Group 54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3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1" name="Group 54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3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3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2" name="Group 55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2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3" name="Group 557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2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4" name="Group 561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2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5" name="Group 565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1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2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6" name="Group 569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1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pSp>
      <xdr:nvGrpSpPr>
        <xdr:cNvPr id="4899007" name="Group 573"/>
        <xdr:cNvGrpSpPr>
          <a:grpSpLocks/>
        </xdr:cNvGrpSpPr>
      </xdr:nvGrpSpPr>
      <xdr:grpSpPr bwMode="auto">
        <a:xfrm>
          <a:off x="2647950" y="16335375"/>
          <a:ext cx="0" cy="0"/>
          <a:chOff x="63" y="1010"/>
          <a:chExt cx="31" cy="69"/>
        </a:xfrm>
      </xdr:grpSpPr>
      <xdr:sp macro="" textlink="">
        <xdr:nvSpPr>
          <xdr:cNvPr id="490131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08" name="Group 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309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0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11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09" name="Group 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306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7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8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0" name="Group 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303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4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5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1" name="Group 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300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1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302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2" name="Group 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97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8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9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3" name="Group 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94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5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6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4" name="Group 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9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5" name="Group 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88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9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90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6" name="Group 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85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6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7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7" name="Group 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82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3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4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8" name="Group 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79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0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81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19" name="Group 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76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7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8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0" name="Group 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73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4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5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1" name="Group 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70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1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72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2" name="Group 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67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8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9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3" name="Group 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64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5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6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4" name="Group 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6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5" name="Group 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58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9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60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6" name="Group 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55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6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7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7" name="Group 7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52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3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4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8" name="Group 8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49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0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51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29" name="Group 8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46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7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8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0" name="Group 8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43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4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5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1" name="Group 9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40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1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42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2" name="Group 9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37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8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9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3" name="Group 10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34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5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6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4" name="Group 10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3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5" name="Group 10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28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9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30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6" name="Group 1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25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6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7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7" name="Group 1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22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3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4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8" name="Group 1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19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0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21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39" name="Group 1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16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7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8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0" name="Group 1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13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4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5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1" name="Group 1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10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1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12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2" name="Group 1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07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8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9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3" name="Group 1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04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5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6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4" name="Group 1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20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5" name="Group 1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98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9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200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6" name="Group 1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95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6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7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7" name="Group 1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92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3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4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8" name="Group 1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89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0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91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49" name="Group 1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86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7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8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0" name="Group 1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83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4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5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1" name="Group 1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80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1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82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2" name="Group 17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77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8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9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3" name="Group 18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74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5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6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4" name="Group 18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7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5" name="Group 18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68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9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70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6" name="Group 19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65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6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7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7" name="Group 19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62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3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4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8" name="Group 20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59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0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61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59" name="Group 20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56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7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8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0" name="Group 20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53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4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5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1" name="Group 2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50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1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52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2" name="Group 2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47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8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9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3" name="Group 2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44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5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6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4" name="Group 2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4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5" name="Group 2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38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9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40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6" name="Group 2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35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6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7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7" name="Group 2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32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3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4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8" name="Group 2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29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0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31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69" name="Group 2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26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7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8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0" name="Group 2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23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4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5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1" name="Group 2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20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1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22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2" name="Group 2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17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8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9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3" name="Group 2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14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5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6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4" name="Group 2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1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5" name="Group 2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08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9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10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6" name="Group 2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05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6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7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7" name="Group 27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102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3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4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8" name="Group 28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99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0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101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79" name="Group 28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96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7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8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0" name="Group 28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93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4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5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1" name="Group 29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90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1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92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2" name="Group 29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87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8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9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3" name="Group 30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84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5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6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4" name="Group 30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8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5" name="Group 30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78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9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80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6" name="Group 3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75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6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7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7" name="Group 3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72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3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4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8" name="Group 3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69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0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71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89" name="Group 3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66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7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8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0" name="Group 3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63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4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5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1" name="Group 3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60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1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62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2" name="Group 3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57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8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9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3" name="Group 3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54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5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6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4" name="Group 3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5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5" name="Group 3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48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9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50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6" name="Group 3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45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6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7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7" name="Group 3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42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3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4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8" name="Group 3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39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0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41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099" name="Group 3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36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7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8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0" name="Group 3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33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4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5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1" name="Group 3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30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1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32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2" name="Group 37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27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8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9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3" name="Group 38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24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5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6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4" name="Group 38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2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5" name="Group 38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1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2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6" name="Group 39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1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7" name="Group 39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1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8" name="Group 40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0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1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09" name="Group 40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0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0" name="Group 40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0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1" name="Group 4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100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00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2" name="Group 4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9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3" name="Group 4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9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4" name="Group 4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9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5" name="Group 4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8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9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6" name="Group 4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8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7" name="Group 4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8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8" name="Group 4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7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8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19" name="Group 4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7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0" name="Group 4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7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1" name="Group 4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7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7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2" name="Group 4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6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3" name="Group 4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6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4" name="Group 4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6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5" name="Group 4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5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6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6" name="Group 4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5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7" name="Group 47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5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8" name="Group 48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4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5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29" name="Group 48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4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0" name="Group 48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4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1" name="Group 49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4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4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2" name="Group 49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3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3" name="Group 50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3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4" name="Group 50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3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5" name="Group 50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2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3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6" name="Group 51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2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7" name="Group 51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2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8" name="Group 52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1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2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39" name="Group 52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1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0" name="Group 52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1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1" name="Group 53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1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1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2" name="Group 53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0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3" name="Group 54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0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4" name="Group 54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90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5" name="Group 54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9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90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6" name="Group 55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9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7" name="Group 557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9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8" name="Group 561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8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9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49" name="Group 565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8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50" name="Group 569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8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grpSp>
      <xdr:nvGrpSpPr>
        <xdr:cNvPr id="4899151" name="Group 573"/>
        <xdr:cNvGrpSpPr>
          <a:grpSpLocks/>
        </xdr:cNvGrpSpPr>
      </xdr:nvGrpSpPr>
      <xdr:grpSpPr bwMode="auto">
        <a:xfrm>
          <a:off x="2647950" y="16668750"/>
          <a:ext cx="0" cy="0"/>
          <a:chOff x="63" y="1010"/>
          <a:chExt cx="31" cy="69"/>
        </a:xfrm>
      </xdr:grpSpPr>
      <xdr:sp macro="" textlink="">
        <xdr:nvSpPr>
          <xdr:cNvPr id="490088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8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2" name="Group 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7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3" name="Group 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7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4" name="Group 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7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5" name="Group 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6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7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6" name="Group 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6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7" name="Group 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6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8" name="Group 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5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6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59" name="Group 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5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0" name="Group 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5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1" name="Group 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5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5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2" name="Group 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4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3" name="Group 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4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4" name="Group 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4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5" name="Group 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3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4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6" name="Group 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3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7" name="Group 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3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8" name="Group 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2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3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69" name="Group 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2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0" name="Group 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2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1" name="Group 7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2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2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2" name="Group 8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1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3" name="Group 8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1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4" name="Group 8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1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5" name="Group 9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0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1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6" name="Group 9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0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7" name="Group 10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80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8" name="Group 10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9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80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79" name="Group 10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9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0" name="Group 1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9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1" name="Group 1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9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9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2" name="Group 1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8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3" name="Group 1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8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4" name="Group 1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8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5" name="Group 1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7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8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6" name="Group 1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7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7" name="Group 1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7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8" name="Group 1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6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7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89" name="Group 1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6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0" name="Group 1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6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1" name="Group 1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6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6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2" name="Group 1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5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3" name="Group 1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5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4" name="Group 1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5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5" name="Group 1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4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5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6" name="Group 17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4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7" name="Group 18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4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8" name="Group 18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3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4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199" name="Group 18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3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0" name="Group 19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3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1" name="Group 19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3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3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2" name="Group 20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2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3" name="Group 20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2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4" name="Group 20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2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5" name="Group 2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1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2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6" name="Group 2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1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7" name="Group 2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1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8" name="Group 2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0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1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09" name="Group 2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0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0" name="Group 2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0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1" name="Group 2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70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70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2" name="Group 2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9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3" name="Group 2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9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4" name="Group 2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9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5" name="Group 2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8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9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6" name="Group 2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8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7" name="Group 2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8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8" name="Group 2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7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8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19" name="Group 2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7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0" name="Group 2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7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1" name="Group 27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7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7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2" name="Group 28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6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3" name="Group 28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6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4" name="Group 28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6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5" name="Group 29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5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6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6" name="Group 29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5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7" name="Group 30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5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8" name="Group 30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4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5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29" name="Group 30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4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0" name="Group 3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4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1" name="Group 3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4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4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2" name="Group 3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3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3" name="Group 3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3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4" name="Group 3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3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5" name="Group 3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2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3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6" name="Group 3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2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7" name="Group 3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2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8" name="Group 3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1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2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39" name="Group 3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1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0" name="Group 3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1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1" name="Group 3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1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1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2" name="Group 3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0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3" name="Group 3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0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4" name="Group 3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60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5" name="Group 3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9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60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6" name="Group 37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9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7" name="Group 38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9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8" name="Group 38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8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9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49" name="Group 38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8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0" name="Group 39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1" name="Group 39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8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8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2" name="Group 40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7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3" name="Group 40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7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4" name="Group 40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5" name="Group 4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6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7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6" name="Group 4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6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7" name="Group 4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6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8" name="Group 4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5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6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59" name="Group 4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5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0" name="Group 4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5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1" name="Group 4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5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5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2" name="Group 4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3" name="Group 4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4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4" name="Group 4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4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5" name="Group 4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3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4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6" name="Group 4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7" name="Group 4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3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8" name="Group 4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2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3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69" name="Group 4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2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0" name="Group 4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2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1" name="Group 47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2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2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2" name="Group 48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1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3" name="Group 48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1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4" name="Group 48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5" name="Group 49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0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1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6" name="Group 49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0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7" name="Group 50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50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8" name="Group 50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9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50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79" name="Group 50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9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0" name="Group 51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9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1" name="Group 51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9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9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2" name="Group 52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8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3" name="Group 52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8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4" name="Group 52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8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5" name="Group 53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7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8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6" name="Group 53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7" name="Group 54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7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8" name="Group 54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6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7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89" name="Group 54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6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0" name="Group 55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6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1" name="Group 557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6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6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2" name="Group 561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5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3" name="Group 565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5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4" name="Group 569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5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0</xdr:rowOff>
    </xdr:to>
    <xdr:grpSp>
      <xdr:nvGrpSpPr>
        <xdr:cNvPr id="4899295" name="Group 573"/>
        <xdr:cNvGrpSpPr>
          <a:grpSpLocks/>
        </xdr:cNvGrpSpPr>
      </xdr:nvGrpSpPr>
      <xdr:grpSpPr bwMode="auto">
        <a:xfrm>
          <a:off x="2647950" y="18649950"/>
          <a:ext cx="0" cy="0"/>
          <a:chOff x="63" y="1010"/>
          <a:chExt cx="31" cy="69"/>
        </a:xfrm>
      </xdr:grpSpPr>
      <xdr:sp macro="" textlink="">
        <xdr:nvSpPr>
          <xdr:cNvPr id="490044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5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296" name="Group 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45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6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7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297" name="Group 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42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3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4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298" name="Group 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39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0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41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299" name="Group 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36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7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8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0" name="Group 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33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4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5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1" name="Group 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30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1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32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2" name="Group 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27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8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9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3" name="Group 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24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5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6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4" name="Group 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21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2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3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5" name="Group 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18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9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20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6" name="Group 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15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6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7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7" name="Group 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12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3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4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8" name="Group 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09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0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11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09" name="Group 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06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7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8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0" name="Group 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03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4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5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1" name="Group 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400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1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402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2" name="Group 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97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8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9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3" name="Group 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94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5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6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4" name="Group 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91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2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3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5" name="Group 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88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9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90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6" name="Group 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85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6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7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7" name="Group 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82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3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4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8" name="Group 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79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0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81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19" name="Group 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76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7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8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0" name="Group 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73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4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5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1" name="Group 1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70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1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72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2" name="Group 1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67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8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9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3" name="Group 1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64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5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6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4" name="Group 1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61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2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3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5" name="Group 1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58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9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60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6" name="Group 1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55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6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7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7" name="Group 1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52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3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4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8" name="Group 1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49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0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51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29" name="Group 1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46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7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8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0" name="Group 1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43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4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5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1" name="Group 1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40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1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42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2" name="Group 1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37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8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9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3" name="Group 1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34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5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6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4" name="Group 1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31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2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3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5" name="Group 1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28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9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30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6" name="Group 1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25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6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7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7" name="Group 1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22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3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4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8" name="Group 1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19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0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21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39" name="Group 1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16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7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8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0" name="Group 1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13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4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5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1" name="Group 1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10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1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12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2" name="Group 1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07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8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9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3" name="Group 1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04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5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6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4" name="Group 1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301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2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3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5" name="Group 1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98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9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300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6" name="Group 2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95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6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7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7" name="Group 2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92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3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4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8" name="Group 2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89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0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91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49" name="Group 2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86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7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8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0" name="Group 2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83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4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5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1" name="Group 2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80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1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82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2" name="Group 2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77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8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9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3" name="Group 2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74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5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6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4" name="Group 2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71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2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3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5" name="Group 2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68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9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70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6" name="Group 2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65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6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7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7" name="Group 2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62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3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4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8" name="Group 2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59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0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61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59" name="Group 2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56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7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8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0" name="Group 2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53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4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5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1" name="Group 2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50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1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52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2" name="Group 2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47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8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9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3" name="Group 2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44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5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6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4" name="Group 2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41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2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3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5" name="Group 2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38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9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40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6" name="Group 2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35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6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7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7" name="Group 2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32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3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4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8" name="Group 2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29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0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31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69" name="Group 2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26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7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8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0" name="Group 2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23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4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5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1" name="Group 3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20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1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22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2" name="Group 3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17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8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9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3" name="Group 3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14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5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6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4" name="Group 3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11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2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3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5" name="Group 3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08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9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10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6" name="Group 3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05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6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7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7" name="Group 3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202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3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4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8" name="Group 3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99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0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201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79" name="Group 3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96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7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8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0" name="Group 3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93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4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5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1" name="Group 3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90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1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92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2" name="Group 3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87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8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9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3" name="Group 3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84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5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6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4" name="Group 3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81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2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3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5" name="Group 3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78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9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80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6" name="Group 3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75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6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7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7" name="Group 3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72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3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4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8" name="Group 3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69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0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71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89" name="Group 3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66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7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8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0" name="Group 3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63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4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5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1" name="Group 3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60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1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62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2" name="Group 3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5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3" name="Group 3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5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4" name="Group 3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5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5" name="Group 3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4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5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6" name="Group 4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4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7" name="Group 4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4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8" name="Group 4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3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4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399" name="Group 4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3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0" name="Group 4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3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1" name="Group 4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3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3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2" name="Group 4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2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3" name="Group 4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2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4" name="Group 4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2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5" name="Group 4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1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2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6" name="Group 4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1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7" name="Group 4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1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8" name="Group 4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0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1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09" name="Group 4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0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0" name="Group 4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1" name="Group 4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10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10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2" name="Group 4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9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3" name="Group 4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9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4" name="Group 4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9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5" name="Group 4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8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9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6" name="Group 4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8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7" name="Group 4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8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8" name="Group 4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19" name="Group 4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7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0" name="Group 4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7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1" name="Group 5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7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7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2" name="Group 5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6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3" name="Group 5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6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4" name="Group 5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6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5" name="Group 5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5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6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6" name="Group 5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5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7" name="Group 5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5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8" name="Group 5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4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5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29" name="Group 5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4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0" name="Group 5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1" name="Group 5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4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4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2" name="Group 5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3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3" name="Group 5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3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4" name="Group 5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3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5" name="Group 5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2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3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6" name="Group 5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2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7" name="Group 5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2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8" name="Group 5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1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2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39" name="Group 5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1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0" name="Group 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13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4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5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1" name="Group 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10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1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12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2" name="Group 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07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8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9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3" name="Group 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04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5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6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4" name="Group 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900001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2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3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5" name="Group 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98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9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000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6" name="Group 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95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6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7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7" name="Group 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92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3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4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8" name="Group 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89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0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91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49" name="Group 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86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7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8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0" name="Group 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83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4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5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1" name="Group 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80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1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82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2" name="Group 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77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8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9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3" name="Group 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74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5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6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4" name="Group 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71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2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3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5" name="Group 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68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9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70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6" name="Group 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65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6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7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7" name="Group 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62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3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4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8" name="Group 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59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0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61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59" name="Group 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56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7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8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0" name="Group 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53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4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5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1" name="Group 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50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1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52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2" name="Group 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47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8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9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3" name="Group 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44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5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6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4" name="Group 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41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2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3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5" name="Group 1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38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9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40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6" name="Group 1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35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6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7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7" name="Group 1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32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3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4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8" name="Group 1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29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0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31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69" name="Group 1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26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7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8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0" name="Group 1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23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4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5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1" name="Group 1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20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1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22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2" name="Group 1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17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8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9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3" name="Group 1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14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5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6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4" name="Group 1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11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2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3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5" name="Group 1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08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9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10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6" name="Group 1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05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6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7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7" name="Group 1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902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3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4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8" name="Group 1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99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0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901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79" name="Group 1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96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7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8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0" name="Group 1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93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4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5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1" name="Group 1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90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1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92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2" name="Group 1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87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8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9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3" name="Group 1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84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5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6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4" name="Group 1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81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2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3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5" name="Group 1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78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9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80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6" name="Group 1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75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6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7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7" name="Group 1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72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3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4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8" name="Group 1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69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0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71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89" name="Group 1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66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7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8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0" name="Group 2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63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4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5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1" name="Group 2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60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1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62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2" name="Group 2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57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8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9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3" name="Group 2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54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5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6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4" name="Group 2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51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2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3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5" name="Group 2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48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9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50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6" name="Group 2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45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6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7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7" name="Group 2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42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3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4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8" name="Group 2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39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0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41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499" name="Group 2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36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7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8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0" name="Group 2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33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4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5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1" name="Group 2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30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1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32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2" name="Group 2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27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8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9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3" name="Group 2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24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5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6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4" name="Group 2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21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2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3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5" name="Group 2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18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9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20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6" name="Group 2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15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6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7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7" name="Group 2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12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3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4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8" name="Group 2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09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0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11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09" name="Group 2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06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7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8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0" name="Group 2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03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4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5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1" name="Group 2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800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1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802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2" name="Group 2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97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8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9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3" name="Group 2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94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5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6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4" name="Group 2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91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2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3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5" name="Group 3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88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9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90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6" name="Group 3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85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6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7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7" name="Group 3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82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3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4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8" name="Group 3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79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0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81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19" name="Group 3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76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7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8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0" name="Group 3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73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4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5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1" name="Group 3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70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1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72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2" name="Group 3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67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8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9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3" name="Group 3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64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5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6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4" name="Group 3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61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2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3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5" name="Group 3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58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9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60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6" name="Group 3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55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6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7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7" name="Group 3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52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3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4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8" name="Group 3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49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0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51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29" name="Group 3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46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7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8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0" name="Group 3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43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4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5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1" name="Group 3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40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1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42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2" name="Group 3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37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8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9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3" name="Group 3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34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5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6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4" name="Group 3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31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2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3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5" name="Group 3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28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9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30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6" name="Group 3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2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7" name="Group 3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2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8" name="Group 3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1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2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39" name="Group 3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1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0" name="Group 4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1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1" name="Group 4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1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1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2" name="Group 4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3" name="Group 4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0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4" name="Group 4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70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5" name="Group 4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9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70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6" name="Group 4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7" name="Group 4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9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8" name="Group 4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8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9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49" name="Group 4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8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0" name="Group 4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8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1" name="Group 4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8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8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2" name="Group 4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7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3" name="Group 4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7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4" name="Group 4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5" name="Group 4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6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7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6" name="Group 4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6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7" name="Group 4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6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8" name="Group 4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59" name="Group 47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5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0" name="Group 48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5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1" name="Group 48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5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5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2" name="Group 48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4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3" name="Group 49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4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4" name="Group 49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4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5" name="Group 50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3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4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6" name="Group 50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3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7" name="Group 50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3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8" name="Group 51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2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3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69" name="Group 51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2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0" name="Group 52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2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1" name="Group 52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2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2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2" name="Group 52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1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3" name="Group 53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1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4" name="Group 53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1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5" name="Group 54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0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1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6" name="Group 54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0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7" name="Group 54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60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8" name="Group 55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6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79" name="Group 557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9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80" name="Group 561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9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81" name="Group 565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9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9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82" name="Group 569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8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8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8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grpSp>
      <xdr:nvGrpSpPr>
        <xdr:cNvPr id="4899583" name="Group 573"/>
        <xdr:cNvGrpSpPr>
          <a:grpSpLocks/>
        </xdr:cNvGrpSpPr>
      </xdr:nvGrpSpPr>
      <xdr:grpSpPr bwMode="auto">
        <a:xfrm>
          <a:off x="2647950" y="19621500"/>
          <a:ext cx="0" cy="0"/>
          <a:chOff x="63" y="1010"/>
          <a:chExt cx="31" cy="69"/>
        </a:xfrm>
      </xdr:grpSpPr>
      <xdr:sp macro="" textlink="">
        <xdr:nvSpPr>
          <xdr:cNvPr id="489958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8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958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0" name="Group 7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1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4" name="Group 7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1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8" name="Group 7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1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22" name="Group 7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2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26" name="Group 7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2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0" name="Group 7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3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4" name="Group 7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3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8" name="Group 7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3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42" name="Group 8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4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46" name="Group 8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4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0" name="Group 8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5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4" name="Group 8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5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8" name="Group 8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5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62" name="Group 8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6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66" name="Group 8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6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0" name="Group 8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7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4" name="Group 8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7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8" name="Group 8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7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82" name="Group 8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8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86" name="Group 8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8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0" name="Group 8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9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4" name="Group 8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9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8" name="Group 8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69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02" name="Group 8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0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06" name="Group 8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0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0" name="Group 8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1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4" name="Group 8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1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8" name="Group 8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1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22" name="Group 8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2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26" name="Group 8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2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0" name="Group 8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3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4" name="Group 8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3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8" name="Group 8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3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42" name="Group 9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4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46" name="Group 9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4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0" name="Group 9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5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4" name="Group 9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5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8" name="Group 9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5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62" name="Group 9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6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66" name="Group 9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6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0" name="Group 9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7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4" name="Group 9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7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8" name="Group 9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7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82" name="Group 9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8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86" name="Group 9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8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0" name="Group 9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9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4" name="Group 9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9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8" name="Group 9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79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02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0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06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0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10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1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14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1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18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1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22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2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26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2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30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3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34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3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38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3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42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4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46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4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50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5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54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5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58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5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62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6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66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6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0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7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4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7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78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7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2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8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6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8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0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9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4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9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98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89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2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6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0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10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1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14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1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18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1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22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2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26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2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30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3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34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3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38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3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42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4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46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4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50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5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54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5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58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5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62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6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66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6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70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7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74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7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78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7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82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8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86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8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90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9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94" name="Group 7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9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98" name="Group 7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499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02" name="Group 7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0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06" name="Group 7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0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10" name="Group 7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1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14" name="Group 7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1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18" name="Group 7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1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22" name="Group 7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2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26" name="Group 8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2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30" name="Group 8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3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34" name="Group 8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3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38" name="Group 8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3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42" name="Group 8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4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46" name="Group 8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4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50" name="Group 8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5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54" name="Group 8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5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58" name="Group 8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5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62" name="Group 8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6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66" name="Group 8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6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70" name="Group 8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7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74" name="Group 8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7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78" name="Group 8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7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82" name="Group 8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8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86" name="Group 8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8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90" name="Group 8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9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94" name="Group 8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9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098" name="Group 8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09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02" name="Group 8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0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06" name="Group 8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0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10" name="Group 8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1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14" name="Group 8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1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18" name="Group 8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1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22" name="Group 8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2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26" name="Group 9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2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30" name="Group 9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3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34" name="Group 9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3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38" name="Group 9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3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42" name="Group 9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4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46" name="Group 9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4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50" name="Group 9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5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54" name="Group 9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5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58" name="Group 9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5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62" name="Group 9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6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66" name="Group 9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6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70" name="Group 9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7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74" name="Group 9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7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78" name="Group 9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7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82" name="Group 9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8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86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8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90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9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94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9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198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19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02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0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06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0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10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1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14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1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18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1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22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2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26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2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30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3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34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3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38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3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42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4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46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4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50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5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54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5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58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5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62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6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66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6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70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7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74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7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78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7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82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8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86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8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90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9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94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9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298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29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02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0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06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0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10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1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14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1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18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1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22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2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26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2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30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3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34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3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38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3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42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4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46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4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50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5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54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5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58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5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62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6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66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6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70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7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74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7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78" name="Group 7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7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82" name="Group 7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8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86" name="Group 7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8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90" name="Group 7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9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94" name="Group 7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9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98" name="Group 7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39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02" name="Group 7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0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06" name="Group 7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0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10" name="Group 8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1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14" name="Group 8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1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18" name="Group 8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1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22" name="Group 8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2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26" name="Group 8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2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30" name="Group 8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3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34" name="Group 8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3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38" name="Group 8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3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42" name="Group 8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4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46" name="Group 8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4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50" name="Group 8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5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54" name="Group 8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5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58" name="Group 8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5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62" name="Group 8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6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66" name="Group 8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6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70" name="Group 8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7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74" name="Group 8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7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78" name="Group 8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7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82" name="Group 8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8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86" name="Group 8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8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90" name="Group 8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9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94" name="Group 8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9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498" name="Group 8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49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02" name="Group 8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0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06" name="Group 8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0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10" name="Group 9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1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14" name="Group 9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1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18" name="Group 9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1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22" name="Group 9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2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26" name="Group 9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2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30" name="Group 9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3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34" name="Group 9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3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38" name="Group 9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3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42" name="Group 9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4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46" name="Group 9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4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50" name="Group 9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5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54" name="Group 9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5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58" name="Group 9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5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62" name="Group 9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6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66" name="Group 9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6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70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7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74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7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78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7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82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8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86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8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90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9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94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9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598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59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02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0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06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0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10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1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14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1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18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1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22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2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26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2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30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3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34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3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38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3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42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4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46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4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50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5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54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5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58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62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6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66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6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70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7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74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7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78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7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82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8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86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8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90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9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94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9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698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69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02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0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06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0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10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1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14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1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18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1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22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2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26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2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30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3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34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3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38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3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42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4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46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4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50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5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54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58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5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62" name="Group 7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6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66" name="Group 7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6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70" name="Group 7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7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74" name="Group 7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7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78" name="Group 7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7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82" name="Group 7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8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86" name="Group 7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8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90" name="Group 7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9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94" name="Group 8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9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98" name="Group 8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79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02" name="Group 8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0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06" name="Group 8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0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10" name="Group 8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1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14" name="Group 8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1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18" name="Group 8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1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22" name="Group 8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2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26" name="Group 8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2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30" name="Group 8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3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34" name="Group 8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3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38" name="Group 8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3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42" name="Group 8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4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46" name="Group 8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4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50" name="Group 8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5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54" name="Group 8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5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58" name="Group 8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5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62" name="Group 8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6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66" name="Group 8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6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70" name="Group 8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7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74" name="Group 8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7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78" name="Group 8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7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82" name="Group 8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8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86" name="Group 8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8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90" name="Group 8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9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94" name="Group 9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9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898" name="Group 9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89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02" name="Group 9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0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06" name="Group 9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0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10" name="Group 9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1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14" name="Group 9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1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18" name="Group 9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1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22" name="Group 9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2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26" name="Group 9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2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30" name="Group 9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3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34" name="Group 9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3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38" name="Group 9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3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42" name="Group 9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4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46" name="Group 9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4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50" name="Group 9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5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54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5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58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5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62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6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66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6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70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7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74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7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78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7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82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8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86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8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90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9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94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998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599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02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0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06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0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10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1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14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1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18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1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22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2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26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2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30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3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34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3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38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3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42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4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46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4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50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5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54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5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58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5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62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6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66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6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70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7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74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7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78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7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82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8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86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8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90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94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9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098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09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02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0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06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0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10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1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14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1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18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1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22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2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26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2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30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3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34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3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38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3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42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4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46" name="Group 7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4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50" name="Group 7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5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54" name="Group 7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5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58" name="Group 7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5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62" name="Group 7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6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66" name="Group 7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6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70" name="Group 7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7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74" name="Group 7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7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78" name="Group 8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7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82" name="Group 8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8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86" name="Group 8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8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90" name="Group 8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9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94" name="Group 8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9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98" name="Group 8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19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02" name="Group 8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0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06" name="Group 8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0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10" name="Group 8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1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14" name="Group 8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1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18" name="Group 8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1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22" name="Group 8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2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26" name="Group 8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2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30" name="Group 8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3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34" name="Group 8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3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38" name="Group 8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3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42" name="Group 8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4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46" name="Group 8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4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50" name="Group 8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5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54" name="Group 8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5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58" name="Group 8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5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62" name="Group 8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6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66" name="Group 8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6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70" name="Group 8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7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74" name="Group 8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7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78" name="Group 9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7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82" name="Group 9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8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86" name="Group 9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8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90" name="Group 9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9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94" name="Group 9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9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298" name="Group 9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29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02" name="Group 9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0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06" name="Group 9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0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10" name="Group 9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1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14" name="Group 9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1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18" name="Group 9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1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22" name="Group 9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2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26" name="Group 9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2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30" name="Group 9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3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34" name="Group 9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3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38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3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42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4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46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4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50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5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54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5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58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5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62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6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66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6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70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7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74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7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78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7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82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8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86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8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90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9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94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9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398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39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02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0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06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0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10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1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14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1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18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1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22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2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26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30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3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34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3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38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3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42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4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46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4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50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5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54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5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58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5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62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6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66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6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70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7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74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7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78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7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82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8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86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8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90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9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94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9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498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49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02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0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06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0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10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1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14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1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18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1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22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2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26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2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30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3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34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3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38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3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42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4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46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4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50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5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54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5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58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5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62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6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66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6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70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7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74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7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78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7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82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8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86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90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9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94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9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98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59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02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06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0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10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1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14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1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18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1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22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2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26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2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30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3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34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3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38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3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42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4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46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4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50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5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54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5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58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5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62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6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66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6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70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7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74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7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78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7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82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8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86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8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90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9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94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9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698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6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02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0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06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0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10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1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14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1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18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1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22" name="Group 3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2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26" name="Group 3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2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30" name="Group 3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3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34" name="Group 3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3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38" name="Group 4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3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42" name="Group 4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4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46" name="Group 4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4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50" name="Group 4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5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54" name="Group 4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5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58" name="Group 4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5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62" name="Group 4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66" name="Group 4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6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70" name="Group 4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7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74" name="Group 4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7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78" name="Group 4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7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82" name="Group 4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8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86" name="Group 4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8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90" name="Group 4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9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94" name="Group 4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9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798" name="Group 4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79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02" name="Group 4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0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06" name="Group 4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0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10" name="Group 4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1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14" name="Group 47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1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18" name="Group 48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1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22" name="Group 48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2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26" name="Group 48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2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30" name="Group 49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3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34" name="Group 49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3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38" name="Group 50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3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42" name="Group 50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4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46" name="Group 50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4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50" name="Group 51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5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54" name="Group 51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5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58" name="Group 52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5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62" name="Group 52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6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66" name="Group 52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6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70" name="Group 53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7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74" name="Group 53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78" name="Group 54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7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82" name="Group 54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8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86" name="Group 54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8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90" name="Group 55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9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94" name="Group 557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9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898" name="Group 561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89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02" name="Group 565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90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06" name="Group 569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90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0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10" name="Group 573"/>
        <xdr:cNvGrpSpPr>
          <a:grpSpLocks/>
        </xdr:cNvGrpSpPr>
      </xdr:nvGrpSpPr>
      <xdr:grpSpPr bwMode="auto">
        <a:xfrm>
          <a:off x="2647950" y="1514475"/>
          <a:ext cx="0" cy="0"/>
          <a:chOff x="63" y="1010"/>
          <a:chExt cx="31" cy="69"/>
        </a:xfrm>
      </xdr:grpSpPr>
      <xdr:sp macro="" textlink="">
        <xdr:nvSpPr>
          <xdr:cNvPr id="691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2" name="Group 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1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3" name="Group 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1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4" name="Group 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1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5" name="Group 1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0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1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6" name="Group 1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0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7" name="Group 2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30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8" name="Group 2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9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30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39" name="Group 2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9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0" name="Group 3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9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1" name="Group 3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9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9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2" name="Group 4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8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3" name="Group 4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8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4" name="Group 4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8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5" name="Group 5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7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8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6" name="Group 5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7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7" name="Group 6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7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8" name="Group 6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6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7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49" name="Group 6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6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0" name="Group 7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6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1" name="Group 7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6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6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2" name="Group 8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5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3" name="Group 8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5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4" name="Group 8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5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5" name="Group 9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4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5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6" name="Group 9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4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7" name="Group 10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4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8" name="Group 10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3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4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59" name="Group 10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3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0" name="Group 11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3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1" name="Group 11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3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3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2" name="Group 12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2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3" name="Group 12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2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4" name="Group 12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2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5" name="Group 13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1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2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6" name="Group 13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1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7" name="Group 14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1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8" name="Group 14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0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1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69" name="Group 14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0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0" name="Group 15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0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1" name="Group 15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20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20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2" name="Group 16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9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3" name="Group 16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9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4" name="Group 16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9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5" name="Group 173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8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9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6" name="Group 177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8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7" name="Group 181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8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8" name="Group 185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7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8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0879" name="Group 189"/>
        <xdr:cNvGrpSpPr>
          <a:grpSpLocks/>
        </xdr:cNvGrpSpPr>
      </xdr:nvGrpSpPr>
      <xdr:grpSpPr bwMode="auto">
        <a:xfrm>
          <a:off x="3609975" y="0"/>
          <a:ext cx="0" cy="0"/>
          <a:chOff x="63" y="1010"/>
          <a:chExt cx="31" cy="69"/>
        </a:xfrm>
      </xdr:grpSpPr>
      <xdr:sp macro="" textlink="">
        <xdr:nvSpPr>
          <xdr:cNvPr id="490417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0" name="Group 19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7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1" name="Group 19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7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7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2" name="Group 20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6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3" name="Group 20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6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4" name="Group 20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6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5" name="Group 21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5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6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6" name="Group 21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5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7" name="Group 22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5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8" name="Group 22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4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5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89" name="Group 22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4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0" name="Group 23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4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1" name="Group 23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4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4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2" name="Group 24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3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3" name="Group 24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3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4" name="Group 24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3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5" name="Group 25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2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3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6" name="Group 25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2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7" name="Group 26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2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8" name="Group 26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1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2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899" name="Group 26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1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0" name="Group 27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1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1" name="Group 27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1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1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2" name="Group 28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0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3" name="Group 28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0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4" name="Group 28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10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5" name="Group 29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9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10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6" name="Group 29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9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7" name="Group 30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9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8" name="Group 30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8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9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09" name="Group 30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8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0" name="Group 31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8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1" name="Group 31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8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8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2" name="Group 32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7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3" name="Group 32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7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4" name="Group 32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7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5" name="Group 33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6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7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6" name="Group 33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6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7" name="Group 34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6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8" name="Group 34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5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6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19" name="Group 34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5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0" name="Group 35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5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1" name="Group 35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5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5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2" name="Group 36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4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3" name="Group 365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4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4" name="Group 369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4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5" name="Group 373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3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4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6" name="Group 377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3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0927" name="Group 381"/>
        <xdr:cNvGrpSpPr>
          <a:grpSpLocks/>
        </xdr:cNvGrpSpPr>
      </xdr:nvGrpSpPr>
      <xdr:grpSpPr bwMode="auto">
        <a:xfrm>
          <a:off x="4171950" y="0"/>
          <a:ext cx="0" cy="0"/>
          <a:chOff x="63" y="1010"/>
          <a:chExt cx="31" cy="69"/>
        </a:xfrm>
      </xdr:grpSpPr>
      <xdr:sp macro="" textlink="">
        <xdr:nvSpPr>
          <xdr:cNvPr id="490403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28" name="Group 38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2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3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29" name="Group 38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2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0" name="Group 39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2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1" name="Group 39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2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2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2" name="Group 40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1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3" name="Group 40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1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4" name="Group 40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1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5" name="Group 41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0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1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6" name="Group 41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0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7" name="Group 42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400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8" name="Group 42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9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00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39" name="Group 42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9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0" name="Group 43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9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1" name="Group 43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9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9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2" name="Group 44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3" name="Group 44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8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4" name="Group 44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8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5" name="Group 45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7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8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6" name="Group 45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7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7" name="Group 46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7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8" name="Group 46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6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7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49" name="Group 46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6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0" name="Group 47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1" name="Group 47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6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6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2" name="Group 48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5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3" name="Group 48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5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4" name="Group 48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5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5" name="Group 49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4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5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6" name="Group 49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4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7" name="Group 50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4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8" name="Group 50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3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4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59" name="Group 50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90393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3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393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0" name="Group 51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40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1" name="Group 51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40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2" name="Group 52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9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40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3" name="Group 52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9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4" name="Group 52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9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5" name="Group 53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9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9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6" name="Group 53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8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7" name="Group 54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8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8" name="Group 54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8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69" name="Group 54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7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8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0" name="Group 55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7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1" name="Group 557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7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2" name="Group 561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6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7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3" name="Group 565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6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4" name="Group 569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6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4880975" name="Group 573"/>
        <xdr:cNvGrpSpPr>
          <a:grpSpLocks/>
        </xdr:cNvGrpSpPr>
      </xdr:nvGrpSpPr>
      <xdr:grpSpPr bwMode="auto">
        <a:xfrm>
          <a:off x="3038475" y="1866900"/>
          <a:ext cx="0" cy="0"/>
          <a:chOff x="63" y="1010"/>
          <a:chExt cx="31" cy="69"/>
        </a:xfrm>
      </xdr:grpSpPr>
      <xdr:sp macro="" textlink="">
        <xdr:nvSpPr>
          <xdr:cNvPr id="488136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6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76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5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77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5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78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5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79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4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5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0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4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1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4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2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3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4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3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3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4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3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5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3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3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6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2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7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2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8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2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89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1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2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0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1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1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1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2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0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1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3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0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4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5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30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30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6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9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7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9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8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9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0999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8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9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0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8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1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8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2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3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7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4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7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5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7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7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6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6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7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6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8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6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09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5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6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0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5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1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5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2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4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5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3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4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4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5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4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4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6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3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7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3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8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3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19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2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3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0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2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1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2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2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1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2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3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1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4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1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5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1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1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6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0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7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0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8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20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29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9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20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0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9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1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9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2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8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9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3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8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4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8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5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8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8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6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7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7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7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8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7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39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6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7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0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6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1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6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2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5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6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3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5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4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5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5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5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5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6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4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7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4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8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4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49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3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4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0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3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1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3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2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2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3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3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2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4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2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5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2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2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6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1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7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1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8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1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59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0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1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0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0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1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10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2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9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10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3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9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4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9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5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9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9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6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8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7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8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8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8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69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7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7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8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70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1071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488107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7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07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2" name="Group 7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6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66" name="Group 7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6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0" name="Group 7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7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4" name="Group 7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7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8" name="Group 7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7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2" name="Group 7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8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86" name="Group 7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8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0" name="Group 7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9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4" name="Group 8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9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98" name="Group 8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99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2" name="Group 8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0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06" name="Group 8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0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0" name="Group 8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1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4" name="Group 8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1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8" name="Group 8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1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2" name="Group 8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2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26" name="Group 8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2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0" name="Group 8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3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4" name="Group 8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3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8" name="Group 8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3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2" name="Group 8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4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6" name="Group 8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4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0" name="Group 8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5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4" name="Group 8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5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8" name="Group 8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5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2" name="Group 8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6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6" name="Group 8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6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0" name="Group 8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7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4" name="Group 8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7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8" name="Group 8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7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2" name="Group 8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8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6" name="Group 8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8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0" name="Group 8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9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4" name="Group 9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9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8" name="Group 9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09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2" name="Group 9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0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6" name="Group 9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0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0" name="Group 9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1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4" name="Group 9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1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8" name="Group 9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1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2" name="Group 9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2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6" name="Group 9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2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0" name="Group 9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3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4" name="Group 9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3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8" name="Group 9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3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2" name="Group 9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4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6" name="Group 9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4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0" name="Group 9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5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4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5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8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5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2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6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6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6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0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7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4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7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8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7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2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8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6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8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0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9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4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8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19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2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0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6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0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0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1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4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1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8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1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2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2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6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2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0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3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4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3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8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3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2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4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6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4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0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5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4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5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8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5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2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6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6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6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0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7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4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7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78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7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2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8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86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8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0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4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9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8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29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2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0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06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0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0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1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4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1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18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1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2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2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26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2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0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3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4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3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8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3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2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4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46" name="Group 7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4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0" name="Group 7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5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4" name="Group 7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5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58" name="Group 7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5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2" name="Group 7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6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66" name="Group 7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6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0" name="Group 7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7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4" name="Group 7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7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8" name="Group 8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7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2" name="Group 8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8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86" name="Group 8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8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0" name="Group 8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9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4" name="Group 8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9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98" name="Group 8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39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2" name="Group 8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0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06" name="Group 8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0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0" name="Group 8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1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4" name="Group 8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1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8" name="Group 8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1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2" name="Group 8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2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26" name="Group 8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2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0" name="Group 8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3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4" name="Group 8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3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38" name="Group 8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3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2" name="Group 8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4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46" name="Group 8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4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0" name="Group 8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5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4" name="Group 8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5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8" name="Group 8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5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2" name="Group 8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6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66" name="Group 8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6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0" name="Group 8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7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4" name="Group 8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7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78" name="Group 9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7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2" name="Group 9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8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86" name="Group 9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8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0" name="Group 9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9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4" name="Group 9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9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8" name="Group 9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49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2" name="Group 9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0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06" name="Group 9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0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0" name="Group 9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1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4" name="Group 9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1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18" name="Group 9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1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2" name="Group 9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2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26" name="Group 9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2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0" name="Group 9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3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4" name="Group 9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3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8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3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2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4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46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4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0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5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4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5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58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5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2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6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66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6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0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7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4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7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8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7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2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8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86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8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0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9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4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9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98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59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2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0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06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0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0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1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4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1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8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1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2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2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26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0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3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4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3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38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3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2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4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46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4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0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5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4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5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8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5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2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6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66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6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0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7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4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7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78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7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2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8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86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8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0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9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4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9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8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69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2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0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06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0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0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1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4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1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18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1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2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2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26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2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0" name="Group 7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3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4" name="Group 7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3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8" name="Group 7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3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2" name="Group 7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4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46" name="Group 7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4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0" name="Group 7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5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4" name="Group 7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5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58" name="Group 7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5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2" name="Group 8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6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66" name="Group 8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6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0" name="Group 8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7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4" name="Group 8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7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8" name="Group 8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7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2" name="Group 8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8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86" name="Group 8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8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0" name="Group 8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9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4" name="Group 8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9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98" name="Group 8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79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2" name="Group 8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0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06" name="Group 8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0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0" name="Group 8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1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4" name="Group 8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1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8" name="Group 8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1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2" name="Group 8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2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26" name="Group 8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2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0" name="Group 8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3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4" name="Group 8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3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38" name="Group 8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3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2" name="Group 8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4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46" name="Group 8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4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0" name="Group 8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5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4" name="Group 8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5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8" name="Group 8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5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2" name="Group 9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6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66" name="Group 9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6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0" name="Group 9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7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4" name="Group 9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7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78" name="Group 9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7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2" name="Group 9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8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86" name="Group 9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8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0" name="Group 9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9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4" name="Group 9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9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8" name="Group 9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89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2" name="Group 9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0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06" name="Group 9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0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0" name="Group 9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1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4" name="Group 9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1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18" name="Group 9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1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2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2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26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2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0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3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4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3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38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3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2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4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46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4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0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5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4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5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58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5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2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66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6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0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7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4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7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78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7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2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8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86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8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0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9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4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9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998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199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2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0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06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0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0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1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4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1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18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1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2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2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26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2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0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3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4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3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38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3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2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4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46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4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0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5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4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5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58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5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2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6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66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6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0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7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4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78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7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2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8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86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8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0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9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4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9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098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09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2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0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06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0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0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1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4" name="Group 7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1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18" name="Group 7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1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2" name="Group 7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2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26" name="Group 7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2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0" name="Group 7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3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4" name="Group 7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3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38" name="Group 7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3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2" name="Group 7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4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46" name="Group 8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4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0" name="Group 8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5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4" name="Group 8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5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58" name="Group 8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5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2" name="Group 8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6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66" name="Group 8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6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0" name="Group 8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7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4" name="Group 8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7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78" name="Group 8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7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2" name="Group 8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8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86" name="Group 8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8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0" name="Group 8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9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4" name="Group 8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9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98" name="Group 8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19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2" name="Group 8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0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06" name="Group 8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0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0" name="Group 8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1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4" name="Group 8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1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18" name="Group 8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1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2" name="Group 8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2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26" name="Group 8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2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0" name="Group 8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3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4" name="Group 8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3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38" name="Group 8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3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2" name="Group 8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4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46" name="Group 9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4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0" name="Group 9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5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4" name="Group 9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5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58" name="Group 9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5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2" name="Group 9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6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66" name="Group 9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6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0" name="Group 9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7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4" name="Group 9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7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78" name="Group 9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7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2" name="Group 9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8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86" name="Group 9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8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0" name="Group 9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9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4" name="Group 9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9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298" name="Group 9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29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2" name="Group 9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0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06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0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0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1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4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1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18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1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2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2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26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2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0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3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4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3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38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3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2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4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46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4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0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5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4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5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58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5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2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6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66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6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0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7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4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7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78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7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2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8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86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8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0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9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4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9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398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39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2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0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06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0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0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4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1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18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1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2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2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26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2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0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3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4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3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38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3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2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4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46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4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0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5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4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5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58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5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2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6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66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6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0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7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4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7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78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7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2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8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86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8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0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9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4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9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8" name="Group 7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49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2" name="Group 7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0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6" name="Group 7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0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0" name="Group 7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1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4" name="Group 7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1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8" name="Group 7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1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2" name="Group 7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2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6" name="Group 7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2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0" name="Group 8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3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4" name="Group 8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3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8" name="Group 8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3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2" name="Group 8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4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6" name="Group 8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4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0" name="Group 8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5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4" name="Group 8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5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8" name="Group 8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5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2" name="Group 8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6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6" name="Group 8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6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0" name="Group 8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7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4" name="Group 8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7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8" name="Group 8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7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2" name="Group 8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8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6" name="Group 8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8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0" name="Group 8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9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4" name="Group 8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9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8" name="Group 8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59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2" name="Group 8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0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6" name="Group 8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0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0" name="Group 8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1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4" name="Group 8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1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8" name="Group 8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1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2" name="Group 8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2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6" name="Group 8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2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0" name="Group 9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3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4" name="Group 9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3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8" name="Group 9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3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2" name="Group 9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4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6" name="Group 9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4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0" name="Group 9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5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4" name="Group 9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5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8" name="Group 9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5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2" name="Group 9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6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6" name="Group 9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6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0" name="Group 9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7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4" name="Group 9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7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8" name="Group 9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7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2" name="Group 9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8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6" name="Group 9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8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0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9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4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9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8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6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2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0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6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0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0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4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1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8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1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2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2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6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2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0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4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3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8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3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2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4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6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0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5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4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5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8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5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2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6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6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6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0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7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4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8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2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8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6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8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0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9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4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8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79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2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0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6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0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0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4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1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8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1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2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2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6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0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3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4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3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8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2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6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4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0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5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4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5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8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2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6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6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6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0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4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8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7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2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8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6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8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0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9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4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9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8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89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2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0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6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0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1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4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1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8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1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2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2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6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2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0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3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4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3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8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3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2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4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6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4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0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5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4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5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8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5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2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6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6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6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0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7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4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7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8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7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2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8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6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8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0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9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4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9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8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299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2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6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0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0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1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4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1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8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1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2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2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6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2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0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3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4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3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8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3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2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4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6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4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0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5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4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5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8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5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2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6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6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6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0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7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4" name="Group 3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7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8" name="Group 3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7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82" name="Group 3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86" name="Group 3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8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0" name="Group 4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9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4" name="Group 4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9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8" name="Group 4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09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02" name="Group 4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0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06" name="Group 4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0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0" name="Group 4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1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4" name="Group 4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1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8" name="Group 4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1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22" name="Group 4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2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26" name="Group 4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2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0" name="Group 4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3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4" name="Group 4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3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8" name="Group 4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3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42" name="Group 4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4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46" name="Group 4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4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0" name="Group 4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5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4" name="Group 4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5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8" name="Group 4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5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62" name="Group 4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66" name="Group 47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6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0" name="Group 48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7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4" name="Group 48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7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8" name="Group 48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82" name="Group 49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8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86" name="Group 49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8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0" name="Group 50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9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4" name="Group 50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9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8" name="Group 50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19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02" name="Group 51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0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06" name="Group 51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0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0" name="Group 52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1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4" name="Group 52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1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8" name="Group 52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1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22" name="Group 53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2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26" name="Group 53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2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0" name="Group 54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3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4" name="Group 54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3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8" name="Group 54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3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42" name="Group 55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4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46" name="Group 557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4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0" name="Group 561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5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4" name="Group 565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5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8" name="Group 569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5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62" name="Group 573"/>
        <xdr:cNvGrpSpPr>
          <a:grpSpLocks/>
        </xdr:cNvGrpSpPr>
      </xdr:nvGrpSpPr>
      <xdr:grpSpPr bwMode="auto">
        <a:xfrm>
          <a:off x="3038475" y="1638300"/>
          <a:ext cx="0" cy="0"/>
          <a:chOff x="63" y="1010"/>
          <a:chExt cx="31" cy="69"/>
        </a:xfrm>
      </xdr:grpSpPr>
      <xdr:sp macro="" textlink="">
        <xdr:nvSpPr>
          <xdr:cNvPr id="326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4" name="Group 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7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5" name="Group 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7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6" name="Group 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7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7" name="Group 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6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7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8" name="Group 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6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09" name="Group 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6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0" name="Group 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5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6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1" name="Group 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5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2" name="Group 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5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3" name="Group 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5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5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4" name="Group 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4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5" name="Group 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4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6" name="Group 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4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7" name="Group 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3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4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8" name="Group 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3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19" name="Group 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3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0" name="Group 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2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3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1" name="Group 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2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2" name="Group 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2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3" name="Group 7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2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2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4" name="Group 8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1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5" name="Group 8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1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6" name="Group 8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1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7" name="Group 9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0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1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8" name="Group 9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0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29" name="Group 10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80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0" name="Group 10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9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80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1" name="Group 10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9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2" name="Group 1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9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3" name="Group 1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9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9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4" name="Group 1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8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5" name="Group 1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8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6" name="Group 1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8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7" name="Group 1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7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8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8" name="Group 1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7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39" name="Group 1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7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0" name="Group 1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6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7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1" name="Group 1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6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2" name="Group 1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6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3" name="Group 1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6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6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4" name="Group 1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5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5" name="Group 1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5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6" name="Group 1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5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7" name="Group 1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4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5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8" name="Group 17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4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49" name="Group 18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4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0" name="Group 18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3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4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1" name="Group 18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3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2" name="Group 19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3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3" name="Group 19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3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3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4" name="Group 20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2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5" name="Group 20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2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6" name="Group 20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2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7" name="Group 2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1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2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8" name="Group 2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1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59" name="Group 2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1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0" name="Group 2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0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1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1" name="Group 2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0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2" name="Group 2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0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3" name="Group 2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70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70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4" name="Group 2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9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5" name="Group 2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9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6" name="Group 2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9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7" name="Group 2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8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9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8" name="Group 2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8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69" name="Group 2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8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0" name="Group 2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7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8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1" name="Group 2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7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2" name="Group 2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7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3" name="Group 27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7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7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4" name="Group 28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6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5" name="Group 28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6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6" name="Group 28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6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7" name="Group 29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5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6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8" name="Group 29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5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79" name="Group 30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5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0" name="Group 30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4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5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1" name="Group 30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4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2" name="Group 3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4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3" name="Group 3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4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4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4" name="Group 3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3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5" name="Group 3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3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6" name="Group 3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3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7" name="Group 3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2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3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8" name="Group 3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2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89" name="Group 3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2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0" name="Group 3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1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2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1" name="Group 3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1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2" name="Group 3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1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3" name="Group 3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1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1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4" name="Group 3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0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5" name="Group 3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0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6" name="Group 3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60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7" name="Group 3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9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60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8" name="Group 37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9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3999" name="Group 38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9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0" name="Group 38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8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9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1" name="Group 38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8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2" name="Group 39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3" name="Group 39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8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8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4" name="Group 40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7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5" name="Group 40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7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6" name="Group 40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7" name="Group 4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6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7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8" name="Group 4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6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09" name="Group 4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6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0" name="Group 4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5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6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1" name="Group 4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5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2" name="Group 4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5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3" name="Group 4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5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5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4" name="Group 4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5" name="Group 4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4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6" name="Group 4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4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7" name="Group 4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3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4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8" name="Group 4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19" name="Group 4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3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0" name="Group 4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2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3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1" name="Group 4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2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2" name="Group 4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2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3" name="Group 47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2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2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4" name="Group 48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1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5" name="Group 48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1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6" name="Group 48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7" name="Group 49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0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1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8" name="Group 49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0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29" name="Group 50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50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0" name="Group 50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9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50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1" name="Group 50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9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2" name="Group 51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9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3" name="Group 51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9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9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4" name="Group 52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8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5" name="Group 52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8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6" name="Group 52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8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7" name="Group 53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7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8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8" name="Group 53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39" name="Group 54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7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0" name="Group 54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6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7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1" name="Group 54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6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2" name="Group 55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6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3" name="Group 557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6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6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4" name="Group 561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5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5" name="Group 565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5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6" name="Group 569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5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84047" name="Group 573"/>
        <xdr:cNvGrpSpPr>
          <a:grpSpLocks/>
        </xdr:cNvGrpSpPr>
      </xdr:nvGrpSpPr>
      <xdr:grpSpPr bwMode="auto">
        <a:xfrm>
          <a:off x="3495675" y="7134225"/>
          <a:ext cx="0" cy="0"/>
          <a:chOff x="63" y="1010"/>
          <a:chExt cx="31" cy="69"/>
        </a:xfrm>
      </xdr:grpSpPr>
      <xdr:sp macro="" textlink="">
        <xdr:nvSpPr>
          <xdr:cNvPr id="490644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5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48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4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49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42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3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4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0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3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4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1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36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7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8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2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3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3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30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1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32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4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2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5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24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5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6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6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2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7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18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9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20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8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1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59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12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3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4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0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0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1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1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06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7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8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2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0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3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400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1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402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4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9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5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94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5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6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6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9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7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88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9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90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8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8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69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82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3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4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0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7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8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1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76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7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8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2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7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3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70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1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72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4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6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5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64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5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6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6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6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7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58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9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60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8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5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79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52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3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4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0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4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5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1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46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7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8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2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4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3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40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1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42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4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3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5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34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5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6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6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3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7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28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9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30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8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2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89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22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3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4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0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1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2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1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16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7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8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2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1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3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10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1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12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4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0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5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04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5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6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6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30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7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9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30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8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9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099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9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0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8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9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1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8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2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8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3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8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8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4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7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5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7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6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7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7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6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7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8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6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09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6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0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5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6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1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5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2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5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3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5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5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4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4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5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4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6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4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7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3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4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8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3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19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3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0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2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3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1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2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2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2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3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2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2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4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1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5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1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6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7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0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1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8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0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29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20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0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9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20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1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9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2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9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3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9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9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4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8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5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8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6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8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7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7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8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8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7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39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7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40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6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7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41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6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42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6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143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616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6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4" name="Group 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5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5" name="Group 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5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6" name="Group 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5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7" name="Group 1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4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5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8" name="Group 1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4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49" name="Group 2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4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0" name="Group 2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3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4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1" name="Group 2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3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2" name="Group 3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3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3" name="Group 3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3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3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4" name="Group 4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2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5" name="Group 4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2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6" name="Group 4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2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7" name="Group 5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1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2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8" name="Group 5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1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59" name="Group 6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1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0" name="Group 6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0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1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1" name="Group 6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0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2" name="Group 7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0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3" name="Group 7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10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10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4" name="Group 8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9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5" name="Group 8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9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6" name="Group 8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9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7" name="Group 9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8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9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8" name="Group 9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8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69" name="Group 10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8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0" name="Group 10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7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8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1" name="Group 10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7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2" name="Group 11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7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3" name="Group 11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7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7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4" name="Group 12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6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5" name="Group 12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6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6" name="Group 12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6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7" name="Group 13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5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6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8" name="Group 13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5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79" name="Group 14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5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0" name="Group 14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4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5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1" name="Group 14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4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2" name="Group 15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4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3" name="Group 15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4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4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4" name="Group 16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3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5" name="Group 16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3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6" name="Group 16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3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7" name="Group 17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2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3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8" name="Group 17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2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89" name="Group 18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2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90" name="Group 18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1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2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191" name="Group 18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601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2" name="Group 19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601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3" name="Group 19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601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1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4" name="Group 20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600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5" name="Group 20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600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6" name="Group 20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600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7" name="Group 21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9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600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8" name="Group 21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9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199" name="Group 22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9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0" name="Group 22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8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9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1" name="Group 22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8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2" name="Group 23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8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3" name="Group 23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8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8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4" name="Group 24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7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5" name="Group 24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7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6" name="Group 24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7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7" name="Group 25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6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7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8" name="Group 25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6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09" name="Group 26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6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0" name="Group 26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5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6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1" name="Group 26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5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2" name="Group 27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5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3" name="Group 27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5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5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4" name="Group 28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4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5" name="Group 28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4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6" name="Group 28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4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7" name="Group 29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3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4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8" name="Group 29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3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19" name="Group 30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3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0" name="Group 30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2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3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1" name="Group 30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2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2" name="Group 31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2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3" name="Group 31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2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2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4" name="Group 32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1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5" name="Group 32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1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6" name="Group 32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1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7" name="Group 33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0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1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8" name="Group 33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0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29" name="Group 34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90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0" name="Group 34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9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90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1" name="Group 34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9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2" name="Group 35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9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3" name="Group 35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9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9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4" name="Group 36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8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5" name="Group 36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8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6" name="Group 36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8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7" name="Group 37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7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8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8" name="Group 37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7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239" name="Group 38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87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0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6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7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1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66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7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8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2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6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3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60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1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62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4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5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5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54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5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6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6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5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7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48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9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50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8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4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49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42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3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4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0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3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4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1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36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7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8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2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3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3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30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1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32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4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2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5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24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5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6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6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2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7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18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9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20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8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1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59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12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3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4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0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0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1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1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06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7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8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2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0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3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800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1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802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4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9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5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94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5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6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6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9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7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88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9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90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8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8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69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82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3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4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0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7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8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1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76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7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8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2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7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3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70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1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72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4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6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5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64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5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6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6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6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7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58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9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60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8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5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79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52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3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4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0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4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5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1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46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7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8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2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4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3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40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1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42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4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3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5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34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5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6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6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3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7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28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9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30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8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2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89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2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0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1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2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1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1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2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1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3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1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1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4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5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0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6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70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7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9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70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8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299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9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0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8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9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1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8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2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8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3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8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8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4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7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5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7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6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7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6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7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8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6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09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6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0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1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5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2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5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3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5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5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4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4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5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4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6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4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7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3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4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8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3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19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3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0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2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3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1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2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2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2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3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2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2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4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1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5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1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6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1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7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0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1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8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0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29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60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0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6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1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9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2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9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3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9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9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4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8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335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58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36" name="Group 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8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37" name="Group 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7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8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38" name="Group 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7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39" name="Group 1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7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0" name="Group 1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6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7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1" name="Group 2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6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2" name="Group 2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6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3" name="Group 2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6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6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4" name="Group 3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5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5" name="Group 3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5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6" name="Group 4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5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7" name="Group 4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4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5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8" name="Group 4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4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49" name="Group 5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4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0" name="Group 5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3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4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1" name="Group 6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3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2" name="Group 6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3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3" name="Group 6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3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3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4" name="Group 7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2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5" name="Group 7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2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6" name="Group 8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2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7" name="Group 8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1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2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8" name="Group 8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1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59" name="Group 9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1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0" name="Group 9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0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1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1" name="Group 10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0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2" name="Group 10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0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3" name="Group 10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50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50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4" name="Group 11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9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5" name="Group 11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9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6" name="Group 12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9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7" name="Group 12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8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9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8" name="Group 12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8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69" name="Group 13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8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0" name="Group 13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7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8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1" name="Group 14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7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2" name="Group 14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7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3" name="Group 14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7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7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4" name="Group 15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6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5" name="Group 15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6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6" name="Group 16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6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7" name="Group 16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5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6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8" name="Group 16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5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79" name="Group 173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5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80" name="Group 177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4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5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81" name="Group 181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4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82" name="Group 185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4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884383" name="Group 189"/>
        <xdr:cNvGrpSpPr>
          <a:grpSpLocks/>
        </xdr:cNvGrpSpPr>
      </xdr:nvGrpSpPr>
      <xdr:grpSpPr bwMode="auto">
        <a:xfrm>
          <a:off x="3495675" y="0"/>
          <a:ext cx="0" cy="0"/>
          <a:chOff x="63" y="1010"/>
          <a:chExt cx="31" cy="69"/>
        </a:xfrm>
      </xdr:grpSpPr>
      <xdr:sp macro="" textlink="">
        <xdr:nvSpPr>
          <xdr:cNvPr id="490544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4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4" name="Group 19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3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5" name="Group 19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3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6" name="Group 20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3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7" name="Group 20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2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3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8" name="Group 20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2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89" name="Group 21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2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0" name="Group 21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1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2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1" name="Group 22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1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2" name="Group 22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1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3" name="Group 22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1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1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4" name="Group 23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0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5" name="Group 23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0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6" name="Group 24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40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7" name="Group 24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9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40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8" name="Group 24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9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399" name="Group 25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9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0" name="Group 25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8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9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1" name="Group 26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8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2" name="Group 26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8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3" name="Group 26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8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8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4" name="Group 27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7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5" name="Group 27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7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6" name="Group 28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7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7" name="Group 28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6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7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8" name="Group 28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6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09" name="Group 29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6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0" name="Group 29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5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6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1" name="Group 30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5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2" name="Group 30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5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3" name="Group 30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5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5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4" name="Group 31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4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5" name="Group 31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4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6" name="Group 32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4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7" name="Group 32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3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4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8" name="Group 32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3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19" name="Group 33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3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0" name="Group 33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2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3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1" name="Group 34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2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2" name="Group 34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2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3" name="Group 34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2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2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4" name="Group 35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1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5" name="Group 35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1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6" name="Group 36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1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7" name="Group 365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0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1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8" name="Group 369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0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29" name="Group 373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30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30" name="Group 377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29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30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84431" name="Group 381"/>
        <xdr:cNvGrpSpPr>
          <a:grpSpLocks/>
        </xdr:cNvGrpSpPr>
      </xdr:nvGrpSpPr>
      <xdr:grpSpPr bwMode="auto">
        <a:xfrm>
          <a:off x="4010025" y="0"/>
          <a:ext cx="0" cy="0"/>
          <a:chOff x="63" y="1010"/>
          <a:chExt cx="31" cy="69"/>
        </a:xfrm>
      </xdr:grpSpPr>
      <xdr:sp macro="" textlink="">
        <xdr:nvSpPr>
          <xdr:cNvPr id="490529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2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9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3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9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9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4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8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5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8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6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8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7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7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8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8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7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39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7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0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6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7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1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6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2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3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6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6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4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5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5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5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6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5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7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4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5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8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4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49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4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0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3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4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1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3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2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3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3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3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3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4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5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2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6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2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7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1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2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8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1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59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1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0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0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1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1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0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2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3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20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20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4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9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5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9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6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7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8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9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8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8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69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8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0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7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8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1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7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2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7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3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7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7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4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5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6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6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6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7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5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6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8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884479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5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0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4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5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1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4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2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4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3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4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4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4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3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5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3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6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3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7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2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3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8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2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69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2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0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1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2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1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1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2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1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3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1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1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4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0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5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0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6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10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7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9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10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8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9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79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9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0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8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9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1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8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2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8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3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8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8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4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7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5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7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6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7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7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6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7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8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6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89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6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0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5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6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1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5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2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5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3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5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5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4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4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5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4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6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4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7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3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4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8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3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4999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3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0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2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3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1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2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2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2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3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2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2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4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1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5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1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6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1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5007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90500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0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01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498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49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2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0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06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0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0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1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4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1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18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1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2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2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26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2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0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3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4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3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38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3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2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4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46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4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0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5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4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5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58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5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2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6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66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6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0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7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4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7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78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7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2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8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86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8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0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9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4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9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98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59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2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0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06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0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0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1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4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1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18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1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2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2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26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2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0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3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4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3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38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3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2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4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46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4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0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5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4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5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58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5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2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6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66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6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0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7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4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7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78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7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2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8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86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8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0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9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4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9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698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6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2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0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06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0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0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4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1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18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1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2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2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26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2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0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4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3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38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3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2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4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46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0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5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4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5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58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5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2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6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66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6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0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7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4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78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2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8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86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8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0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9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4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798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79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2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0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06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0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0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4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1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18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1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2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2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26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0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3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4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3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38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2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46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4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0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5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4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5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58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2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6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66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6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0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4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78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7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2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8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86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8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0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9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4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9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898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89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2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0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06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0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0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1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4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1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18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1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2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2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26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2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0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3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4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3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38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3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2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4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46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4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0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5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4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5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58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5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2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6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66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6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0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7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4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7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78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7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2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8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86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8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0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9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4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9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98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299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2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0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06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0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0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1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4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1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18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1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2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2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26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2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0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3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4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3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38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3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2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4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46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4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0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5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4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5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58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5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2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6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66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6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0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7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4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7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78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7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82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86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8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0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9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4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9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098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09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02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0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06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0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0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1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4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1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18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1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22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2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26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2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0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3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4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3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38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3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42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4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46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4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0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5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4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5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58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5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62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66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6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0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7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4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7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78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82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8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86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8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0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9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4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9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198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19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02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0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06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0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0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1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4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1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18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1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22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2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26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2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0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3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4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3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38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3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42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4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46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4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0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5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4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5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58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5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62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6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66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6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70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7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74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7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78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7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82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8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86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8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90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9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94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9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298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29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02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0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06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0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10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1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14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1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18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1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22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2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26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2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30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3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34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3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38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3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42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4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46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4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50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5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54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5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58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5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62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6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66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6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70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7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74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7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78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7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82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8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86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8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90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9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94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9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98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39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02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0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06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0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10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1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14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1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18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1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22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2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26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2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30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3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34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3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38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3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42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4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46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4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50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5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54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5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58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5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62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6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66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6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70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7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74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7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78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7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82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8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86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8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90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9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94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9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498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49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02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0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06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0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10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1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14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1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18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1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22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2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26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2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30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3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34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3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38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3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42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4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46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4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50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5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54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5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58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5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62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6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66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6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70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7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74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7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78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7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82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8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86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8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90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9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94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9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598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59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02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0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06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0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10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1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14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1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18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1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22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2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26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2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30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3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34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3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38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3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42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4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46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4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50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5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54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5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58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5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62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6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66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6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70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7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74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7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78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7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82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8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86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8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90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9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94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9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698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69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02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0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06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0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10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1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14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1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18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1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22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2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26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2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30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3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34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3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38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3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42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4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46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4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50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5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54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5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58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5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62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6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66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6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70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7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74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7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78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7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82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8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86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8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90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9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94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9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98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79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02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0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06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0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10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1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14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1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18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1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22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2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26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2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30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3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34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3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38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3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42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4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46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4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50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5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54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5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58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5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62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6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66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6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70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7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74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7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78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7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82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8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86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8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90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9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94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9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898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89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02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0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06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0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10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1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14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1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18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1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22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2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26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2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30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3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34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3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38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3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42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4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46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4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50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5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54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5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58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5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62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6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66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6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70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7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74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7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78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7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82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8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86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8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90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9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94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9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998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399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02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0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06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0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10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1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14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1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18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1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22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2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26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2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30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3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34" name="Group 7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3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38" name="Group 7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3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42" name="Group 7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4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46" name="Group 7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4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50" name="Group 7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5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54" name="Group 7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5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58" name="Group 7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5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62" name="Group 7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6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66" name="Group 8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6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70" name="Group 8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7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74" name="Group 8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7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78" name="Group 8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7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82" name="Group 8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8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86" name="Group 8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8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90" name="Group 8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9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94" name="Group 8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9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098" name="Group 8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09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02" name="Group 8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0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06" name="Group 8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0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10" name="Group 8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1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14" name="Group 8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1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18" name="Group 8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1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22" name="Group 8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2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26" name="Group 8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2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30" name="Group 8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3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34" name="Group 8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3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38" name="Group 8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3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42" name="Group 8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4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46" name="Group 8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4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50" name="Group 8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5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54" name="Group 8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5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58" name="Group 8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5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62" name="Group 8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6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66" name="Group 9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6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70" name="Group 9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7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74" name="Group 9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7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78" name="Group 9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7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82" name="Group 9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8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86" name="Group 9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8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90" name="Group 9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9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94" name="Group 9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9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98" name="Group 9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19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02" name="Group 9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0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06" name="Group 9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0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10" name="Group 9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1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14" name="Group 9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1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18" name="Group 9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1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22" name="Group 9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2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26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2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30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3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34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3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38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3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42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4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46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4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50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5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54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5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58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5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62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6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66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6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70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7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74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7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78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7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82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8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86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8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90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9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94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9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298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29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02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0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06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0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10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1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14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1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18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1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22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2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26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2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30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3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34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3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38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3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42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4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46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4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50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5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54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5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58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5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62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6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66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6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70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7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74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7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78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7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82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8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86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8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90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9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94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9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398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39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02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0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06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0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10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1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14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1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18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1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22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2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26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2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30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3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34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3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38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3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42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4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46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4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50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5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54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5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58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5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62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6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66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6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70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7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74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7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78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7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82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8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86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8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90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9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94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9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498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49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02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0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06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0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10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1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14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1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18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1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22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2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26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2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30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3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34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3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38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3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42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4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46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4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50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5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54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5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58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5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62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6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66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6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70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7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74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7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78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7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82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8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86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8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90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9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94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9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98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59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02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0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06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0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0" name="Group 3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1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4" name="Group 3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1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18" name="Group 3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1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22" name="Group 3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2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26" name="Group 4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2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0" name="Group 4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3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4" name="Group 4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3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38" name="Group 4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3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42" name="Group 4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4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46" name="Group 4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4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0" name="Group 4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5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4" name="Group 4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5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58" name="Group 4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5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62" name="Group 4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6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66" name="Group 4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6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0" name="Group 4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7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4" name="Group 4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7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78" name="Group 4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7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82" name="Group 4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8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86" name="Group 4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8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0" name="Group 4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9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4" name="Group 4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9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698" name="Group 4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69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02" name="Group 47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0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06" name="Group 48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0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0" name="Group 48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1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4" name="Group 48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1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18" name="Group 49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1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22" name="Group 49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2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26" name="Group 50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2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0" name="Group 50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3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4" name="Group 50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3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38" name="Group 51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3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42" name="Group 51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4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46" name="Group 52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4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0" name="Group 52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5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4" name="Group 52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5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58" name="Group 53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5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62" name="Group 53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6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66" name="Group 54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6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0" name="Group 54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7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4" name="Group 54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7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78" name="Group 55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7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82" name="Group 557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8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86" name="Group 561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8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0" name="Group 565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9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4" name="Group 569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9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798" name="Group 573"/>
        <xdr:cNvGrpSpPr>
          <a:grpSpLocks/>
        </xdr:cNvGrpSpPr>
      </xdr:nvGrpSpPr>
      <xdr:grpSpPr bwMode="auto">
        <a:xfrm>
          <a:off x="2933700" y="1590675"/>
          <a:ext cx="0" cy="0"/>
          <a:chOff x="63" y="1010"/>
          <a:chExt cx="31" cy="69"/>
        </a:xfrm>
      </xdr:grpSpPr>
      <xdr:sp macro="" textlink="">
        <xdr:nvSpPr>
          <xdr:cNvPr id="479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08" name="Group 5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73" name="Line 5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74" name="Line 5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75" name="Line 5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09" name="Group 5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70" name="Line 5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71" name="Line 5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72" name="Line 5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0" name="Group 5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67" name="Line 5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8" name="Line 5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9" name="Line 5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1" name="Group 5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64" name="Line 5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5" name="Line 5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6" name="Line 5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2" name="Group 5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61" name="Line 5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2" name="Line 5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3" name="Line 5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3" name="Group 5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58" name="Line 5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9" name="Line 5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60" name="Line 6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4" name="Group 6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55" name="Line 6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6" name="Line 6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7" name="Line 6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5" name="Group 6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52" name="Line 6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3" name="Line 6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4" name="Line 6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6" name="Group 6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49" name="Line 6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0" name="Line 6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51" name="Line 6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7" name="Group 6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46" name="Line 6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7" name="Line 6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8" name="Line 6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8" name="Group 6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43" name="Line 6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4" name="Line 6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5" name="Line 6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19" name="Group 6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40" name="Line 6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1" name="Line 6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42" name="Line 6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0" name="Group 6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37" name="Line 6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8" name="Line 6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9" name="Line 6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1" name="Group 6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34" name="Line 6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5" name="Line 6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6" name="Line 6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2" name="Group 6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31" name="Line 6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2" name="Line 6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3" name="Line 6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3" name="Group 6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28" name="Line 6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9" name="Line 6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30" name="Line 6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4" name="Group 6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25" name="Line 6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6" name="Line 6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7" name="Line 6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5" name="Group 6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22" name="Line 6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3" name="Line 6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4" name="Line 6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6" name="Group 6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19" name="Line 6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0" name="Line 6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21" name="Line 6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7" name="Group 6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16" name="Line 6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7" name="Line 6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8" name="Line 6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8" name="Group 6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13" name="Line 6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4" name="Line 6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5" name="Line 6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29" name="Group 6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10" name="Line 6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1" name="Line 6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12" name="Line 6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0" name="Group 6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07" name="Line 6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8" name="Line 6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9" name="Line 6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1" name="Group 6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04" name="Line 6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5" name="Line 6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6" name="Line 6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2" name="Group 6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301" name="Line 6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2" name="Line 6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3" name="Line 6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3" name="Group 6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98" name="Line 6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9" name="Line 6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00" name="Line 6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4" name="Group 6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95" name="Line 6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6" name="Line 6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7" name="Line 6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5" name="Group 6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92" name="Line 6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3" name="Line 6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4" name="Line 6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6" name="Group 6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89" name="Line 6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0" name="Line 6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91" name="Line 6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7" name="Group 6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86" name="Line 6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7" name="Line 6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8" name="Line 6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8" name="Group 6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83" name="Line 6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4" name="Line 6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5" name="Line 7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39" name="Group 7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80" name="Line 7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1" name="Line 7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82" name="Line 7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0" name="Group 7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77" name="Line 7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8" name="Line 7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9" name="Line 7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1" name="Group 7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74" name="Line 7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5" name="Line 7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6" name="Line 7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2" name="Group 7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71" name="Line 7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2" name="Line 7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3" name="Line 7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3" name="Group 7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68" name="Line 7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9" name="Line 7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70" name="Line 7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4" name="Group 7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65" name="Line 7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6" name="Line 7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7" name="Line 7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5" name="Group 7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62" name="Line 7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3" name="Line 7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4" name="Line 7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6" name="Group 7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59" name="Line 7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0" name="Line 7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61" name="Line 7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7" name="Group 7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56" name="Line 7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7" name="Line 7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8" name="Line 7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8" name="Group 7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53" name="Line 7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4" name="Line 7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5" name="Line 7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49" name="Group 7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50" name="Line 7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1" name="Line 7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52" name="Line 7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0" name="Group 7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47" name="Line 7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8" name="Line 7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9" name="Line 7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1" name="Group 7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44" name="Line 7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5" name="Line 7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6" name="Line 7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2" name="Group 7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41" name="Line 7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2" name="Line 7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3" name="Line 7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3" name="Group 7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38" name="Line 7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9" name="Line 7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40" name="Line 7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4" name="Group 7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35" name="Line 7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6" name="Line 7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7" name="Line 7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055" name="Group 7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7232" name="Line 7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3" name="Line 7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4" name="Line 7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56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2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3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57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26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7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8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58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2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59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20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1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22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0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1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1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14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5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6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2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1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3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08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9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10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4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0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5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202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3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4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6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9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20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7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96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7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8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8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9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69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90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1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92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0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8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1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84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5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6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2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8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3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78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9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80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4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7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5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72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3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4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6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6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7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7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66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7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8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8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6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79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60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1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62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0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5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1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54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5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6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2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5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3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48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9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50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4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4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5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42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3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4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6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3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4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7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36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7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8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8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3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89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30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1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32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0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2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1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24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5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6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2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2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3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18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9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20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4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1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5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12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3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4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6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0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1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7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06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7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8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8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0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099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100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1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102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0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9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1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94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5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6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2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9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3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88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9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90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4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8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5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8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6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7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8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7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7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8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7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09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7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7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0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6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1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6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2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6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3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5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6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4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5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5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5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6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4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5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7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4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8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4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19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4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4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0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3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1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3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2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3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3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2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3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4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2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5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2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6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1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2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7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1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8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1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29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1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1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0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0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1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0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2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700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3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9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00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4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9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5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9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6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8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9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7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8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8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8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39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8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8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0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7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1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7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2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7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3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6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7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4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6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5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6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6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7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5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8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5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49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5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5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50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4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151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694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2" name="Group 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4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3" name="Group 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3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4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4" name="Group 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3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5" name="Group 1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3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6" name="Group 1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2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3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7" name="Group 2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2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8" name="Group 2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2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59" name="Group 2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2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2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0" name="Group 3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1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1" name="Group 3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1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2" name="Group 4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1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3" name="Group 4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0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1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4" name="Group 4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0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5" name="Group 5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90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6" name="Group 5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9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90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7" name="Group 6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9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8" name="Group 6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9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69" name="Group 6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9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9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0" name="Group 7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8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1" name="Group 7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8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2" name="Group 8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8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3" name="Group 8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7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8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4" name="Group 8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7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5" name="Group 9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7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6" name="Group 9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6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7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7" name="Group 10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6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8" name="Group 10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6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79" name="Group 10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6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6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0" name="Group 11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5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1" name="Group 11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5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2" name="Group 12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5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3" name="Group 12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4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5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4" name="Group 12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4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5" name="Group 13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4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6" name="Group 13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3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4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7" name="Group 14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3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8" name="Group 14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3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89" name="Group 14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3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3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0" name="Group 15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2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1" name="Group 15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2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2" name="Group 16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2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3" name="Group 16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1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2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4" name="Group 16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1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5" name="Group 17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1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6" name="Group 17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0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1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7" name="Group 18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0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8" name="Group 18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0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199" name="Group 18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680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0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0" name="Group 19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9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1" name="Group 19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9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2" name="Group 20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9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3" name="Group 20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8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9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4" name="Group 20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8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5" name="Group 21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8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6" name="Group 21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7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8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7" name="Group 22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7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8" name="Group 22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7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09" name="Group 22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7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7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0" name="Group 23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6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1" name="Group 23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6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2" name="Group 24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6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3" name="Group 24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5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6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4" name="Group 24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5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5" name="Group 25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5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6" name="Group 25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4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5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7" name="Group 26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4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8" name="Group 26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4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19" name="Group 26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4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4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0" name="Group 27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3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1" name="Group 27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3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2" name="Group 28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3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3" name="Group 28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2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3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4" name="Group 28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2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5" name="Group 29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2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6" name="Group 29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1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2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7" name="Group 30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1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8" name="Group 30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1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29" name="Group 30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1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1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0" name="Group 31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0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1" name="Group 31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0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2" name="Group 32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70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3" name="Group 32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9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70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4" name="Group 32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9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5" name="Group 33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9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6" name="Group 33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8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9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7" name="Group 34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8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8" name="Group 34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8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39" name="Group 34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8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8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0" name="Group 35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7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1" name="Group 35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7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2" name="Group 36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7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3" name="Group 36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6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7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4" name="Group 36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6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5" name="Group 37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6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6" name="Group 37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5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6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247" name="Group 38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665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48" name="Group 3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5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49" name="Group 3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5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5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0" name="Group 3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4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1" name="Group 3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4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2" name="Group 4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4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3" name="Group 4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3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4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4" name="Group 4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3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5" name="Group 4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3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6" name="Group 4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2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3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7" name="Group 4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2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8" name="Group 4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2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59" name="Group 4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2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2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0" name="Group 4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1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1" name="Group 4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1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2" name="Group 4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1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3" name="Group 4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0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1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4" name="Group 4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0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5" name="Group 4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60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6" name="Group 4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9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60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7" name="Group 4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9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8" name="Group 4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9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69" name="Group 4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9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9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0" name="Group 4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8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1" name="Group 4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8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2" name="Group 4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8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3" name="Group 4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7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8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4" name="Group 4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7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5" name="Group 4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7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6" name="Group 4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6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7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7" name="Group 5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6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8" name="Group 5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6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79" name="Group 5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6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6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0" name="Group 5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5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1" name="Group 5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5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2" name="Group 5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5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3" name="Group 5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4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5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4" name="Group 5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4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5" name="Group 5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4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6" name="Group 5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3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4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7" name="Group 5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3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8" name="Group 5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3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89" name="Group 5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3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3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0" name="Group 5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2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1" name="Group 5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2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2" name="Group 5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2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3" name="Group 5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1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2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4" name="Group 5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1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295" name="Group 5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651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296" name="Group 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509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0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11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297" name="Group 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506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7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8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298" name="Group 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503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4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5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299" name="Group 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500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1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502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0" name="Group 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97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8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9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1" name="Group 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94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5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6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2" name="Group 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9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3" name="Group 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88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9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90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4" name="Group 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85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6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7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5" name="Group 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82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3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4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6" name="Group 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79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0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81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7" name="Group 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76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7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8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8" name="Group 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73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4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5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09" name="Group 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70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1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72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0" name="Group 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67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8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9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1" name="Group 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64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5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6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2" name="Group 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6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3" name="Group 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58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9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60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4" name="Group 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55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6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7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5" name="Group 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52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3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4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6" name="Group 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49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0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51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7" name="Group 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46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7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8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8" name="Group 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43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4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5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19" name="Group 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40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1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42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0" name="Group 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37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8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9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1" name="Group 1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34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5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6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2" name="Group 1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3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3" name="Group 1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28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9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30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4" name="Group 1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25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6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7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5" name="Group 1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22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3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4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6" name="Group 1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19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0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21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7" name="Group 1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16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7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8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8" name="Group 1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13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4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5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29" name="Group 1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10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1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12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0" name="Group 1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07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8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9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1" name="Group 1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04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5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6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2" name="Group 1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40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3" name="Group 1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98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9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400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4" name="Group 1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95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6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7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5" name="Group 1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92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3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4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6" name="Group 1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89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0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91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7" name="Group 1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86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7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8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8" name="Group 1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83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4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5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39" name="Group 1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80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1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82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0" name="Group 1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77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8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9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1" name="Group 1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74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5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6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2" name="Group 1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7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3" name="Group 1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68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9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70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4" name="Group 1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65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6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7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5" name="Group 1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62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3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4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6" name="Group 2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59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0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61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7" name="Group 2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56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7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8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8" name="Group 2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53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4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5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49" name="Group 2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50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1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52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0" name="Group 2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47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8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9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1" name="Group 2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44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5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6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2" name="Group 2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4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3" name="Group 2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38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9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40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4" name="Group 2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35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6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7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5" name="Group 2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32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3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4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6" name="Group 2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29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0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31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7" name="Group 2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26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7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8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8" name="Group 2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23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4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5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59" name="Group 2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20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1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22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0" name="Group 2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17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8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9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1" name="Group 2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14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5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6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2" name="Group 2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1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3" name="Group 2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08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9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10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4" name="Group 2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05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6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7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5" name="Group 2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302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3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4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6" name="Group 2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99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0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301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7" name="Group 2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96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7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8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8" name="Group 2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93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4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5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69" name="Group 2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90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1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92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0" name="Group 2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87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8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9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1" name="Group 3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84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5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6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2" name="Group 3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8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3" name="Group 3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78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9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80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4" name="Group 3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75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6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7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5" name="Group 3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72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3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4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6" name="Group 3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69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0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71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7" name="Group 3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66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7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8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8" name="Group 3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63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4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5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79" name="Group 3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60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1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62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0" name="Group 3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57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8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9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1" name="Group 3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54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5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6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2" name="Group 3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5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3" name="Group 3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48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9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50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4" name="Group 3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45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6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7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5" name="Group 3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42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3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4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6" name="Group 3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39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0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41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7" name="Group 3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36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7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8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8" name="Group 3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33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4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5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89" name="Group 3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30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1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32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0" name="Group 3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27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8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9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1" name="Group 3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24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5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6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2" name="Group 3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2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3" name="Group 3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1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2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4" name="Group 3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1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5" name="Group 3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1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6" name="Group 4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0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1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7" name="Group 4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0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8" name="Group 4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0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399" name="Group 4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20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20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0" name="Group 4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9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1" name="Group 4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9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2" name="Group 4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9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3" name="Group 4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8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9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4" name="Group 4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8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5" name="Group 4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8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6" name="Group 4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7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8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7" name="Group 4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7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8" name="Group 4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7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09" name="Group 4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7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7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0" name="Group 4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6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1" name="Group 4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6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2" name="Group 4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6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3" name="Group 4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5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6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4" name="Group 4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5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5" name="Group 4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5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6" name="Group 4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4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5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7" name="Group 4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4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8" name="Group 4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4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19" name="Group 4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4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4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0" name="Group 4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3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1" name="Group 5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3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2" name="Group 5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3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3" name="Group 5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2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3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4" name="Group 5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2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5" name="Group 5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2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6" name="Group 5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1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2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7" name="Group 5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1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8" name="Group 5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1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29" name="Group 5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1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1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0" name="Group 5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0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1" name="Group 5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0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2" name="Group 5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10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3" name="Group 5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9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10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4" name="Group 5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9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5" name="Group 5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9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6" name="Group 5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8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9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7" name="Group 5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8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8" name="Group 5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8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439" name="Group 5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608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8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0" name="Group 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7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1" name="Group 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7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2" name="Group 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7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3" name="Group 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6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7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4" name="Group 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6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5" name="Group 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6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6" name="Group 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5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6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7" name="Group 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5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8" name="Group 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5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49" name="Group 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5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5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0" name="Group 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4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1" name="Group 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4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2" name="Group 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4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3" name="Group 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3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4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4" name="Group 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3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5" name="Group 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3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6" name="Group 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2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3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7" name="Group 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2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8" name="Group 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2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59" name="Group 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2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2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0" name="Group 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1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1" name="Group 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1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2" name="Group 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1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3" name="Group 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0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1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4" name="Group 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0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5" name="Group 1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600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6" name="Group 1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9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0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7" name="Group 1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9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8" name="Group 1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9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69" name="Group 1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9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9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0" name="Group 1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8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1" name="Group 1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8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2" name="Group 1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8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3" name="Group 1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7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8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4" name="Group 1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7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5" name="Group 1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7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6" name="Group 1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6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7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7" name="Group 1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6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8" name="Group 1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6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79" name="Group 1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6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6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0" name="Group 1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5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1" name="Group 1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5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2" name="Group 1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5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3" name="Group 1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4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5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4" name="Group 1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4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5" name="Group 1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4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6" name="Group 1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3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4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7" name="Group 1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3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8" name="Group 1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3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89" name="Group 1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3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3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0" name="Group 2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2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1" name="Group 2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2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2" name="Group 2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2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3" name="Group 2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1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2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4" name="Group 2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1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5" name="Group 2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1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6" name="Group 2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0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1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7" name="Group 2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0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8" name="Group 2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0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499" name="Group 2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90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90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0" name="Group 2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9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1" name="Group 2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9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2" name="Group 2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9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3" name="Group 2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8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9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4" name="Group 2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8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5" name="Group 2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8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6" name="Group 2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7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8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7" name="Group 2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7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8" name="Group 2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7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09" name="Group 2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7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7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0" name="Group 2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6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1" name="Group 2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6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2" name="Group 2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6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3" name="Group 2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5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6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4" name="Group 2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5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5" name="Group 3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5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6" name="Group 3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4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5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7" name="Group 3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4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8" name="Group 3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4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19" name="Group 3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4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4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0" name="Group 3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3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1" name="Group 3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3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2" name="Group 3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3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3" name="Group 3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2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3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4" name="Group 3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2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5" name="Group 3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2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6" name="Group 3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1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2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7" name="Group 3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1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8" name="Group 3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1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29" name="Group 3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1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1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0" name="Group 3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0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1" name="Group 3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0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2" name="Group 3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80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3" name="Group 3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9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0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4" name="Group 3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9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5" name="Group 3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9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6" name="Group 3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8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9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7" name="Group 3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8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8" name="Group 3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39" name="Group 3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8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8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0" name="Group 4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7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1" name="Group 4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7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2" name="Group 4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3" name="Group 4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6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7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4" name="Group 4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6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5" name="Group 4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6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6" name="Group 4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5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6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7" name="Group 4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5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8" name="Group 4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5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49" name="Group 4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5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5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0" name="Group 4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1" name="Group 4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4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2" name="Group 4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4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3" name="Group 4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3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4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4" name="Group 4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5" name="Group 4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3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6" name="Group 4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2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3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7" name="Group 4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2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8" name="Group 4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2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59" name="Group 4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2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2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0" name="Group 4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1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1" name="Group 4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1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2" name="Group 4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3" name="Group 4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0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1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4" name="Group 4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0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5" name="Group 5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70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6" name="Group 5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9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70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7" name="Group 5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9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8" name="Group 5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9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69" name="Group 5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9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9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0" name="Group 5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8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1" name="Group 5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8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2" name="Group 5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8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3" name="Group 5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7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8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4" name="Group 5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5" name="Group 5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7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6" name="Group 5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6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7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7" name="Group 5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6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8" name="Group 5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6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79" name="Group 5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6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6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80" name="Group 5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5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81" name="Group 5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5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82" name="Group 5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5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7583" name="Group 5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564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5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4" name="Group 5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45" name="Line 5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6" name="Line 5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7" name="Line 5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5" name="Group 5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42" name="Line 5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3" name="Line 5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4" name="Line 5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6" name="Group 5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39" name="Line 5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0" name="Line 5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41" name="Line 5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7" name="Group 5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36" name="Line 5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7" name="Line 5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8" name="Line 5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8" name="Group 5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33" name="Line 5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4" name="Line 5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5" name="Line 5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89" name="Group 5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30" name="Line 5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1" name="Line 5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32" name="Line 6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0" name="Group 6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27" name="Line 6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8" name="Line 6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9" name="Line 6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1" name="Group 6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24" name="Line 6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5" name="Line 6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6" name="Line 6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2" name="Group 6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21" name="Line 6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2" name="Line 6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3" name="Line 6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3" name="Group 6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18" name="Line 6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9" name="Line 6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20" name="Line 6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4" name="Group 6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15" name="Line 6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6" name="Line 6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7" name="Line 6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5" name="Group 6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12" name="Line 6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3" name="Line 6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4" name="Line 6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6" name="Group 6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09" name="Line 6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0" name="Line 6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11" name="Line 6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7" name="Group 6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06" name="Line 6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7" name="Line 6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8" name="Line 6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8" name="Group 6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03" name="Line 6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4" name="Line 6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5" name="Line 6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599" name="Group 6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600" name="Line 6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1" name="Line 6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02" name="Line 6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0" name="Group 6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97" name="Line 6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8" name="Line 6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9" name="Line 6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1" name="Group 6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94" name="Line 6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5" name="Line 6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6" name="Line 6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2" name="Group 6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91" name="Line 6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2" name="Line 6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3" name="Line 6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3" name="Group 6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88" name="Line 6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9" name="Line 6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90" name="Line 6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4" name="Group 6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85" name="Line 6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6" name="Line 6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7" name="Line 6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5" name="Group 6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82" name="Line 6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3" name="Line 6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4" name="Line 6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6" name="Group 6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79" name="Line 6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0" name="Line 6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81" name="Line 6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7" name="Group 6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76" name="Line 6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7" name="Line 6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8" name="Line 6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8" name="Group 6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73" name="Line 6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4" name="Line 6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5" name="Line 6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09" name="Group 6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70" name="Line 6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1" name="Line 6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72" name="Line 6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0" name="Group 6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67" name="Line 6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8" name="Line 6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9" name="Line 6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1" name="Group 6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64" name="Line 6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5" name="Line 6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6" name="Line 6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2" name="Group 6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61" name="Line 6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2" name="Line 6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3" name="Line 6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3" name="Group 6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58" name="Line 6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9" name="Line 6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60" name="Line 6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4" name="Group 6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55" name="Line 6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6" name="Line 6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7" name="Line 7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5" name="Group 7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52" name="Line 7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3" name="Line 7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4" name="Line 7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6" name="Group 7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49" name="Line 7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0" name="Line 7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51" name="Line 7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7" name="Group 7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46" name="Line 7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7" name="Line 7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8" name="Line 7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8" name="Group 7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43" name="Line 7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4" name="Line 7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5" name="Line 7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19" name="Group 7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40" name="Line 7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1" name="Line 7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42" name="Line 7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0" name="Group 7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37" name="Line 7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8" name="Line 7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9" name="Line 7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1" name="Group 7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34" name="Line 7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5" name="Line 7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6" name="Line 7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2" name="Group 7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31" name="Line 7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2" name="Line 7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3" name="Line 7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3" name="Group 7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28" name="Line 7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9" name="Line 7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30" name="Line 7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4" name="Group 7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25" name="Line 7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6" name="Line 7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7" name="Line 7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5" name="Group 7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22" name="Line 7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3" name="Line 7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4" name="Line 7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6" name="Group 7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19" name="Line 7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0" name="Line 7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21" name="Line 7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7" name="Group 7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16" name="Line 7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7" name="Line 7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8" name="Line 7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8" name="Group 7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13" name="Line 7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4" name="Line 7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5" name="Line 7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29" name="Group 7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10" name="Line 7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1" name="Line 7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12" name="Line 7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30" name="Group 7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07" name="Line 7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8" name="Line 7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9" name="Line 7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631" name="Group 7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5504" name="Line 7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5" name="Line 7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6" name="Line 7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2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50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3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98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9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500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4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9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5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92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3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4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6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8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9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7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86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7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8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8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8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39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80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1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82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0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7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1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74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5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6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2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7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3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68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9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70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4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6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5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62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3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4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6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5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6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7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56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7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8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8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5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49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50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1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52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0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4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1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44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5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6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2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4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3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38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9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40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4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3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5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32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3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4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6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2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3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7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26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7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8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8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2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59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20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1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22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0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1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1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14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5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6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2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1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3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08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9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10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4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0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5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402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3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4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6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9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0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7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96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7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8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8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9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69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90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1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92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0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8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1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84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5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6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2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8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3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78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9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80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4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7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5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72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3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4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6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6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7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7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66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7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8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8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6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79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60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1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62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0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5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1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5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2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5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3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4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5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4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4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5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4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6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3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4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7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3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8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3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89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3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3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0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2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1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2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2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2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3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1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2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4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1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5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1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6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0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1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7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0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8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699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30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30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0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9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1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9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2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9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3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8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9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4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8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5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8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6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7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7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8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7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09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7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7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0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6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1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6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2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6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3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5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6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4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5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5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5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6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4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5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7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4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8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19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4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4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0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3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1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3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2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3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3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2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3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4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2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5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2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6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1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2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7727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521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28" name="Group 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213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4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5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29" name="Group 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210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1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12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0" name="Group 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207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8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9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1" name="Group 1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204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5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6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2" name="Group 1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201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2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3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3" name="Group 2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98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9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00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4" name="Group 2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95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6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7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5" name="Group 2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92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3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4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6" name="Group 3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89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0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91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7" name="Group 3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86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7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8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8" name="Group 4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83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4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5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39" name="Group 4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80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1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82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0" name="Group 4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77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8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9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1" name="Group 5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74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5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6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2" name="Group 5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71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2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3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3" name="Group 6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68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9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70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4" name="Group 6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65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6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7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5" name="Group 6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62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3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4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6" name="Group 7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59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0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61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7" name="Group 7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56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7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8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8" name="Group 8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53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4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5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49" name="Group 8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50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1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52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0" name="Group 8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47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8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9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1" name="Group 9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44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5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6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2" name="Group 9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41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2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3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3" name="Group 10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38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9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40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4" name="Group 10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35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6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7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5" name="Group 10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32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3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4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6" name="Group 11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29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0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31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7" name="Group 11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26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7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8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8" name="Group 12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23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4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5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59" name="Group 12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20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1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22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0" name="Group 12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17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8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9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1" name="Group 13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14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5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6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2" name="Group 13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11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2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3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3" name="Group 14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08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9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10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4" name="Group 14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05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6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7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5" name="Group 14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102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3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4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6" name="Group 15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99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0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101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7" name="Group 15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96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7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8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8" name="Group 16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93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4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5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69" name="Group 16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90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1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92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0" name="Group 16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87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8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9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1" name="Group 173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84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5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6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2" name="Group 177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81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2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3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3" name="Group 181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78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9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80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4" name="Group 185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75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6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7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907775" name="Group 189"/>
        <xdr:cNvGrpSpPr>
          <a:grpSpLocks/>
        </xdr:cNvGrpSpPr>
      </xdr:nvGrpSpPr>
      <xdr:grpSpPr bwMode="auto">
        <a:xfrm>
          <a:off x="2667000" y="0"/>
          <a:ext cx="0" cy="0"/>
          <a:chOff x="63" y="1010"/>
          <a:chExt cx="31" cy="69"/>
        </a:xfrm>
      </xdr:grpSpPr>
      <xdr:sp macro="" textlink="">
        <xdr:nvSpPr>
          <xdr:cNvPr id="4915072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3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4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76" name="Group 19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69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0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71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77" name="Group 19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66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7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8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78" name="Group 20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63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4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5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79" name="Group 20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60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1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62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0" name="Group 20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57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8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9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1" name="Group 21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54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5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6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2" name="Group 21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51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2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3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3" name="Group 22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48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9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50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4" name="Group 22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45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6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7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5" name="Group 22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42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3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4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6" name="Group 23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39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0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41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7" name="Group 23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36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7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8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8" name="Group 24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33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4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5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89" name="Group 24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30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1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32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0" name="Group 24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27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8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9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1" name="Group 25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24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5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6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2" name="Group 25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21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2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3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3" name="Group 26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18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9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20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4" name="Group 26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15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6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7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5" name="Group 26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12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3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4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6" name="Group 27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09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0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11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7" name="Group 27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06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7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8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8" name="Group 28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03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4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5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799" name="Group 28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5000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1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002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0" name="Group 28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97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8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9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1" name="Group 29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94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5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6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2" name="Group 29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91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2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3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3" name="Group 30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88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9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90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4" name="Group 30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85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6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7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5" name="Group 30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82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3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4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6" name="Group 31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79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0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81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7" name="Group 31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76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7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8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8" name="Group 32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73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4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5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09" name="Group 32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70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1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72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0" name="Group 32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67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8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9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1" name="Group 33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64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5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6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2" name="Group 33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61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2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3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3" name="Group 34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58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9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60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4" name="Group 34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55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6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7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5" name="Group 34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52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3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4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6" name="Group 35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49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0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51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7" name="Group 35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46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7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8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8" name="Group 36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43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4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5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19" name="Group 365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40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1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42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20" name="Group 369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37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8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9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21" name="Group 373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34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5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6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22" name="Group 377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31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2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3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07823" name="Group 381"/>
        <xdr:cNvGrpSpPr>
          <a:grpSpLocks/>
        </xdr:cNvGrpSpPr>
      </xdr:nvGrpSpPr>
      <xdr:grpSpPr bwMode="auto">
        <a:xfrm>
          <a:off x="3257550" y="0"/>
          <a:ext cx="0" cy="0"/>
          <a:chOff x="63" y="1010"/>
          <a:chExt cx="31" cy="69"/>
        </a:xfrm>
      </xdr:grpSpPr>
      <xdr:sp macro="" textlink="">
        <xdr:nvSpPr>
          <xdr:cNvPr id="4914928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9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30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4" name="Group 3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2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5" name="Group 3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2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6" name="Group 3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1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2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7" name="Group 3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1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8" name="Group 4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1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29" name="Group 4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1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1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0" name="Group 4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1" name="Group 4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0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2" name="Group 4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90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3" name="Group 4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9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90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4" name="Group 4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9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5" name="Group 4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9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6" name="Group 4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8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9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7" name="Group 4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8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8" name="Group 4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8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39" name="Group 4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8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8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0" name="Group 4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7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1" name="Group 4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7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2" name="Group 4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3" name="Group 4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6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7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4" name="Group 4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6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5" name="Group 4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6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6" name="Group 4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7" name="Group 47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5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8" name="Group 48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5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49" name="Group 48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5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5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0" name="Group 48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4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1" name="Group 49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4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2" name="Group 49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4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3" name="Group 50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3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4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4" name="Group 50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3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5" name="Group 50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3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6" name="Group 51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2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3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7" name="Group 51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2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8" name="Group 52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2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59" name="Group 52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2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2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0" name="Group 52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1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1" name="Group 53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1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2" name="Group 53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1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3" name="Group 54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0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1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4" name="Group 54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0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5" name="Group 54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80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6" name="Group 55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8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7" name="Group 557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9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8" name="Group 561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9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69" name="Group 565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9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9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70" name="Group 569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8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7871" name="Group 573"/>
        <xdr:cNvGrpSpPr>
          <a:grpSpLocks/>
        </xdr:cNvGrpSpPr>
      </xdr:nvGrpSpPr>
      <xdr:grpSpPr bwMode="auto">
        <a:xfrm>
          <a:off x="2667000" y="1924050"/>
          <a:ext cx="0" cy="0"/>
          <a:chOff x="63" y="1010"/>
          <a:chExt cx="31" cy="69"/>
        </a:xfrm>
      </xdr:grpSpPr>
      <xdr:sp macro="" textlink="">
        <xdr:nvSpPr>
          <xdr:cNvPr id="491478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2" name="Group 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8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3" name="Group 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7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8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4" name="Group 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7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5" name="Group 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7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6" name="Group 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6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7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7" name="Group 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6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8" name="Group 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6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79" name="Group 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6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6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0" name="Group 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5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1" name="Group 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5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2" name="Group 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5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3" name="Group 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4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5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4" name="Group 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4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5" name="Group 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4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6" name="Group 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3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4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7" name="Group 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3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8" name="Group 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3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89" name="Group 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3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3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0" name="Group 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2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1" name="Group 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2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2" name="Group 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2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3" name="Group 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1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2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4" name="Group 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1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5" name="Group 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1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6" name="Group 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0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1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7" name="Group 1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0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8" name="Group 1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0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899" name="Group 1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70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70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0" name="Group 1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9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1" name="Group 1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9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2" name="Group 1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9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3" name="Group 1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8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9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4" name="Group 1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8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5" name="Group 1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8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6" name="Group 1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7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8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7" name="Group 1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7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8" name="Group 1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7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09" name="Group 1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7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7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0" name="Group 1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6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1" name="Group 1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6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2" name="Group 1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6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3" name="Group 1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5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6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4" name="Group 1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5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5" name="Group 1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5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6" name="Group 1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4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5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7" name="Group 1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4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8" name="Group 1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4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19" name="Group 1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4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4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0" name="Group 1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3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1" name="Group 1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3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2" name="Group 2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3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3" name="Group 2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2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3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4" name="Group 2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2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5" name="Group 2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2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6" name="Group 2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1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2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7" name="Group 2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1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8" name="Group 2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1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29" name="Group 2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1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1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0" name="Group 2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0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1" name="Group 2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0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2" name="Group 2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60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3" name="Group 2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9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60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4" name="Group 2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9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5" name="Group 2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9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6" name="Group 2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8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9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7" name="Group 2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8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8" name="Group 2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8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39" name="Group 2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8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8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0" name="Group 2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7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1" name="Group 2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7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2" name="Group 2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7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3" name="Group 2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6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7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4" name="Group 2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6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5" name="Group 2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6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6" name="Group 2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5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6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7" name="Group 3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5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8" name="Group 3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5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49" name="Group 3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5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5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0" name="Group 3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4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1" name="Group 3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4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2" name="Group 3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4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3" name="Group 3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3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4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4" name="Group 3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3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5" name="Group 3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3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6" name="Group 3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2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3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7" name="Group 3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2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8" name="Group 3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2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59" name="Group 3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2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2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0" name="Group 3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1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1" name="Group 3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1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2" name="Group 3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1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3" name="Group 3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0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1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4" name="Group 3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0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5" name="Group 3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50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6" name="Group 3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9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50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7" name="Group 3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9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8" name="Group 3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9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69" name="Group 3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9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9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0" name="Group 3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8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1" name="Group 3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8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2" name="Group 4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8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3" name="Group 4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7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8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4" name="Group 4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7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5" name="Group 4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7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6" name="Group 4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6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7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7" name="Group 4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6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8" name="Group 4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6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79" name="Group 4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6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6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0" name="Group 4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5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1" name="Group 4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5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2" name="Group 4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5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3" name="Group 4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4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5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4" name="Group 4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4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5" name="Group 4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4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6" name="Group 4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3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4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7" name="Group 4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3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8" name="Group 4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3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89" name="Group 4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3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3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0" name="Group 4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2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1" name="Group 47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2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2" name="Group 48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2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3" name="Group 48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1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2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4" name="Group 48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1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5" name="Group 49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1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6" name="Group 49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0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1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7" name="Group 50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0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8" name="Group 50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7999" name="Group 50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40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40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0" name="Group 51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9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1" name="Group 51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9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2" name="Group 52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9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3" name="Group 52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8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9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4" name="Group 52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8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5" name="Group 53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8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6" name="Group 53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7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8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7" name="Group 54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7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8" name="Group 54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7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09" name="Group 54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7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7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0" name="Group 55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1" name="Group 557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6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2" name="Group 561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6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3" name="Group 565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5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6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4" name="Group 569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23</xdr:row>
      <xdr:rowOff>0</xdr:rowOff>
    </xdr:to>
    <xdr:grpSp>
      <xdr:nvGrpSpPr>
        <xdr:cNvPr id="4908015" name="Group 573"/>
        <xdr:cNvGrpSpPr>
          <a:grpSpLocks/>
        </xdr:cNvGrpSpPr>
      </xdr:nvGrpSpPr>
      <xdr:grpSpPr bwMode="auto">
        <a:xfrm>
          <a:off x="2667000" y="8067675"/>
          <a:ext cx="0" cy="0"/>
          <a:chOff x="63" y="1010"/>
          <a:chExt cx="31" cy="69"/>
        </a:xfrm>
      </xdr:grpSpPr>
      <xdr:sp macro="" textlink="">
        <xdr:nvSpPr>
          <xdr:cNvPr id="491435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16" name="Group 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49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0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51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17" name="Group 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46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7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8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18" name="Group 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43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4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5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19" name="Group 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40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1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42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0" name="Group 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37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8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9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1" name="Group 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34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5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6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2" name="Group 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3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3" name="Group 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28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9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30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4" name="Group 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25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6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7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5" name="Group 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22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3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4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6" name="Group 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19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0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21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7" name="Group 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16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7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8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8" name="Group 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13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4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5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29" name="Group 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10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1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12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0" name="Group 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07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8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9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1" name="Group 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04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5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6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2" name="Group 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30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3" name="Group 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98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9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300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4" name="Group 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95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6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7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5" name="Group 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92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3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4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6" name="Group 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89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0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91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7" name="Group 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86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7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8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8" name="Group 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83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4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5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39" name="Group 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80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1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82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0" name="Group 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77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8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9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1" name="Group 1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74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5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6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2" name="Group 1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7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3" name="Group 1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68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9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70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4" name="Group 1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65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6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7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5" name="Group 1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62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3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4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6" name="Group 1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59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0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61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7" name="Group 1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56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7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8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8" name="Group 1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53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4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5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49" name="Group 1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50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1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52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0" name="Group 1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47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8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9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1" name="Group 1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44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5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6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2" name="Group 1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4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3" name="Group 1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38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9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40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4" name="Group 1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35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6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7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5" name="Group 1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32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3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4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6" name="Group 1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29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0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31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7" name="Group 1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26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7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8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8" name="Group 1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23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4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5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59" name="Group 1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20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1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22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0" name="Group 1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17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8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9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1" name="Group 1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14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5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6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2" name="Group 1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1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3" name="Group 1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08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9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10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4" name="Group 1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05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6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7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5" name="Group 1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202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3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4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6" name="Group 2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99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0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201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7" name="Group 2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96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7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8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8" name="Group 2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93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4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5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69" name="Group 2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90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1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92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0" name="Group 2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87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8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9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1" name="Group 2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84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5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6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2" name="Group 2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8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3" name="Group 2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78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9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80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4" name="Group 2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75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6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7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5" name="Group 2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72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3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4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6" name="Group 2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69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0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71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7" name="Group 2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66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7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8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8" name="Group 2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63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4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5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79" name="Group 2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60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1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62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0" name="Group 2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57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8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9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1" name="Group 2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54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5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6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2" name="Group 2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5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3" name="Group 2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48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9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50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4" name="Group 2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45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6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7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5" name="Group 2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42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3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4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6" name="Group 2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39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0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41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7" name="Group 2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36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7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8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8" name="Group 2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33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4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5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89" name="Group 2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30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1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32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0" name="Group 2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27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8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9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1" name="Group 3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24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5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6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2" name="Group 3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2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3" name="Group 3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18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9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20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4" name="Group 3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15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6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7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5" name="Group 3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12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3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4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6" name="Group 3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09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0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11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7" name="Group 3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06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7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8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8" name="Group 3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03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4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5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099" name="Group 3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100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1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102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0" name="Group 3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97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8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9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1" name="Group 3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94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5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6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2" name="Group 3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9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3" name="Group 3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88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9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90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4" name="Group 3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85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6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7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5" name="Group 3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82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3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4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6" name="Group 3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79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0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81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7" name="Group 3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76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7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8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8" name="Group 3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73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4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5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09" name="Group 3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70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1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72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0" name="Group 3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67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8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9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1" name="Group 3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64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5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6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2" name="Group 3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6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3" name="Group 3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5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6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4" name="Group 3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5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5" name="Group 3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5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6" name="Group 4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4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5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7" name="Group 4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4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8" name="Group 4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4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19" name="Group 4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4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4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0" name="Group 4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3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1" name="Group 4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3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2" name="Group 4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3" name="Group 4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2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3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4" name="Group 4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2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5" name="Group 4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2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6" name="Group 4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1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2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7" name="Group 4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1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8" name="Group 4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1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29" name="Group 4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1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1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0" name="Group 4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0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1" name="Group 4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0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2" name="Group 4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400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3" name="Group 4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9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400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4" name="Group 4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9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5" name="Group 47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9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6" name="Group 48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8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9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7" name="Group 48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8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8" name="Group 48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8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39" name="Group 49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8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8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0" name="Group 49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7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1" name="Group 50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7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2" name="Group 50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7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3" name="Group 50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6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7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4" name="Group 51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6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5" name="Group 51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6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6" name="Group 52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5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6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7" name="Group 52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5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8" name="Group 52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5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49" name="Group 53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5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5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0" name="Group 53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4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1" name="Group 54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4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2" name="Group 54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4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3" name="Group 54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3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4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4" name="Group 55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3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5" name="Group 557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3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6" name="Group 561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2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3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7" name="Group 565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2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8" name="Group 569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2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pSp>
      <xdr:nvGrpSpPr>
        <xdr:cNvPr id="4908159" name="Group 573"/>
        <xdr:cNvGrpSpPr>
          <a:grpSpLocks/>
        </xdr:cNvGrpSpPr>
      </xdr:nvGrpSpPr>
      <xdr:grpSpPr bwMode="auto">
        <a:xfrm>
          <a:off x="2667000" y="9048750"/>
          <a:ext cx="0" cy="0"/>
          <a:chOff x="63" y="1010"/>
          <a:chExt cx="31" cy="69"/>
        </a:xfrm>
      </xdr:grpSpPr>
      <xdr:sp macro="" textlink="">
        <xdr:nvSpPr>
          <xdr:cNvPr id="491392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2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0" name="Group 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1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1" name="Group 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1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2" name="Group 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1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3" name="Group 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0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1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4" name="Group 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0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5" name="Group 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90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6" name="Group 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9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90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7" name="Group 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9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8" name="Group 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9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69" name="Group 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9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9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0" name="Group 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8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1" name="Group 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8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2" name="Group 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8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3" name="Group 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7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8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4" name="Group 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7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5" name="Group 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7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6" name="Group 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6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7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7" name="Group 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6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8" name="Group 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6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79" name="Group 7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6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6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0" name="Group 8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5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1" name="Group 8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5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2" name="Group 8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5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3" name="Group 9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4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5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4" name="Group 9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4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5" name="Group 10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4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6" name="Group 10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3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4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7" name="Group 10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3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8" name="Group 1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3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89" name="Group 1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3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3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0" name="Group 1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2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1" name="Group 1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2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2" name="Group 1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2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3" name="Group 1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1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2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4" name="Group 1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1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5" name="Group 1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1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6" name="Group 1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0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1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7" name="Group 1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0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8" name="Group 1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0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199" name="Group 1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80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80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0" name="Group 1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9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1" name="Group 1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9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2" name="Group 1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9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3" name="Group 1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8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9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4" name="Group 17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8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5" name="Group 18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8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6" name="Group 18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7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8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7" name="Group 18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7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8" name="Group 19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7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09" name="Group 19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7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7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0" name="Group 20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6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1" name="Group 20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6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2" name="Group 20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6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3" name="Group 2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5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6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4" name="Group 2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5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5" name="Group 2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5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6" name="Group 2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4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5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7" name="Group 2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4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8" name="Group 2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4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19" name="Group 2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4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4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0" name="Group 2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3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1" name="Group 2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3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2" name="Group 2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3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3" name="Group 2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2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3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4" name="Group 2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2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5" name="Group 2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2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6" name="Group 2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1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2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7" name="Group 2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1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8" name="Group 2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1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29" name="Group 27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1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1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0" name="Group 28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0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1" name="Group 28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0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2" name="Group 28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70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3" name="Group 29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9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70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4" name="Group 29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9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5" name="Group 30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9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6" name="Group 30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8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9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7" name="Group 30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8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8" name="Group 3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8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39" name="Group 3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8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8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0" name="Group 3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7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1" name="Group 3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7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2" name="Group 3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7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3" name="Group 3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6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7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4" name="Group 3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6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5" name="Group 3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6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6" name="Group 3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5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6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7" name="Group 3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5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8" name="Group 3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5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49" name="Group 3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5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5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0" name="Group 3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4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1" name="Group 3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4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2" name="Group 3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4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3" name="Group 3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3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4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4" name="Group 37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3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5" name="Group 38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3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6" name="Group 38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2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3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7" name="Group 38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2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8" name="Group 39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2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59" name="Group 39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2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2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0" name="Group 40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1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1" name="Group 40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1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2" name="Group 40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1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3" name="Group 4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0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1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4" name="Group 4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0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5" name="Group 4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60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6" name="Group 4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9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60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7" name="Group 4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9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8" name="Group 4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9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69" name="Group 4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9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9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0" name="Group 4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1" name="Group 4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8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2" name="Group 4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8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3" name="Group 4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7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8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4" name="Group 4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7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5" name="Group 4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7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6" name="Group 4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6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7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7" name="Group 4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6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8" name="Group 4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79" name="Group 47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6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6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0" name="Group 48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5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1" name="Group 48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5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2" name="Group 48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5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3" name="Group 49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4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5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4" name="Group 49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4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5" name="Group 50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4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6" name="Group 50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3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4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7" name="Group 50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3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8" name="Group 51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3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89" name="Group 51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3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3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0" name="Group 52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1" name="Group 52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2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2" name="Group 52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2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3" name="Group 53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1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2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4" name="Group 53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1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5" name="Group 54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1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6" name="Group 54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0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1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7" name="Group 54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0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8" name="Group 55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0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299" name="Group 557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50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50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300" name="Group 561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49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301" name="Group 565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49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302" name="Group 569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49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08303" name="Group 573"/>
        <xdr:cNvGrpSpPr>
          <a:grpSpLocks/>
        </xdr:cNvGrpSpPr>
      </xdr:nvGrpSpPr>
      <xdr:grpSpPr bwMode="auto">
        <a:xfrm>
          <a:off x="2667000" y="7534275"/>
          <a:ext cx="0" cy="0"/>
          <a:chOff x="63" y="1010"/>
          <a:chExt cx="31" cy="69"/>
        </a:xfrm>
      </xdr:grpSpPr>
      <xdr:sp macro="" textlink="">
        <xdr:nvSpPr>
          <xdr:cNvPr id="491348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9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4" name="Group 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85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6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7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5" name="Group 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82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3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4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6" name="Group 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79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0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81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7" name="Group 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76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7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8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8" name="Group 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73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4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5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09" name="Group 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70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1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72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0" name="Group 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67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8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9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1" name="Group 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64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5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6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2" name="Group 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61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2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3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3" name="Group 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58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9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60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4" name="Group 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55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6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7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5" name="Group 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52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3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4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6" name="Group 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49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0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51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7" name="Group 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46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7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8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8" name="Group 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43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4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5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19" name="Group 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40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1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42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0" name="Group 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37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8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9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1" name="Group 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34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5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6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2" name="Group 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31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2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3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3" name="Group 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28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9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30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4" name="Group 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25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6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7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5" name="Group 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22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3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4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6" name="Group 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19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0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21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7" name="Group 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16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7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8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8" name="Group 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13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4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5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29" name="Group 1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10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1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12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0" name="Group 1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07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8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9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1" name="Group 1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04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5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6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2" name="Group 1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401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2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3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3" name="Group 1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98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9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400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4" name="Group 1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95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6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7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5" name="Group 1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92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3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4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6" name="Group 1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89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0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91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7" name="Group 1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86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7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8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8" name="Group 1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83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4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5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39" name="Group 1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80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1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82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0" name="Group 1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77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8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9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1" name="Group 1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74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5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6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2" name="Group 1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71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2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3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3" name="Group 1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68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9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70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4" name="Group 1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65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6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7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5" name="Group 1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62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3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4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6" name="Group 1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59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0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61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7" name="Group 1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56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7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8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8" name="Group 1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53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4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5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49" name="Group 1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50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1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52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0" name="Group 1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47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8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9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1" name="Group 1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44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5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6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2" name="Group 1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41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2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3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3" name="Group 1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38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9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40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4" name="Group 2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35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6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7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5" name="Group 2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32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3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4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6" name="Group 2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29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0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31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7" name="Group 2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26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7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8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8" name="Group 2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23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4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5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59" name="Group 2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20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1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22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0" name="Group 2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17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8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9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1" name="Group 2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14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5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6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2" name="Group 2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11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2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3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3" name="Group 2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08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9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10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4" name="Group 2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05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6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7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5" name="Group 2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302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3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4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6" name="Group 2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99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0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301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7" name="Group 2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96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7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8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8" name="Group 2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93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4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5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69" name="Group 2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90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1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92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0" name="Group 2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87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8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9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1" name="Group 2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84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5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6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2" name="Group 2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81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2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3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3" name="Group 2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78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9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80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4" name="Group 2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75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6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7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5" name="Group 2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72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3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4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6" name="Group 2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69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0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71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7" name="Group 2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66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7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8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8" name="Group 2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63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4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5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79" name="Group 3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60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1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62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0" name="Group 3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57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8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9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1" name="Group 3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54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5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6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2" name="Group 3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51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2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3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3" name="Group 3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48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9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50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4" name="Group 3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45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6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7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5" name="Group 3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42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3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4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6" name="Group 3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39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0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41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7" name="Group 3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36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7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8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8" name="Group 3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33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4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5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89" name="Group 3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30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1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32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0" name="Group 3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27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8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9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1" name="Group 3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24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5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6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2" name="Group 3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21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2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3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3" name="Group 3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18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9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20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4" name="Group 3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15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6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7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5" name="Group 3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12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3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4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6" name="Group 3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09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0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11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7" name="Group 3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06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7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8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8" name="Group 3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03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4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5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399" name="Group 3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200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1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202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0" name="Group 3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9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1" name="Group 3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9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2" name="Group 3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9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3" name="Group 3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8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9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4" name="Group 4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8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5" name="Group 4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8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6" name="Group 4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7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8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7" name="Group 4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7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8" name="Group 4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7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09" name="Group 4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7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7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0" name="Group 4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6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1" name="Group 4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6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2" name="Group 4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6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3" name="Group 4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5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6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4" name="Group 4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5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5" name="Group 4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5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6" name="Group 4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4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5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7" name="Group 4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4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8" name="Group 4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4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19" name="Group 4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4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4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0" name="Group 4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3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1" name="Group 4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3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2" name="Group 4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3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3" name="Group 4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2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3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4" name="Group 4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2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5" name="Group 4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2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6" name="Group 4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1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2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7" name="Group 4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1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8" name="Group 4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1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29" name="Group 5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1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1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0" name="Group 5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0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1" name="Group 5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0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2" name="Group 5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10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3" name="Group 5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9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10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4" name="Group 5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9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5" name="Group 5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9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6" name="Group 5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8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9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7" name="Group 5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8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8" name="Group 5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8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39" name="Group 5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8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8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0" name="Group 5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7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1" name="Group 5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7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2" name="Group 5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7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3" name="Group 5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6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7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4" name="Group 5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6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5" name="Group 5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6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6" name="Group 5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5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6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7" name="Group 5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5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8" name="Group 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53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4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5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49" name="Group 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50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1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52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0" name="Group 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47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8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9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1" name="Group 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44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5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6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2" name="Group 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41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2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3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3" name="Group 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38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9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40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4" name="Group 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35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6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7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5" name="Group 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32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3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4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6" name="Group 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29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0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31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7" name="Group 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26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7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8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8" name="Group 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23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4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5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59" name="Group 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20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1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22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0" name="Group 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17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8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9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1" name="Group 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14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5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6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2" name="Group 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11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2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3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3" name="Group 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08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9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10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4" name="Group 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05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6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7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5" name="Group 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3002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3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4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6" name="Group 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99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0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001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7" name="Group 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96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7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8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8" name="Group 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93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4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5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69" name="Group 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90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1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92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0" name="Group 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87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8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9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1" name="Group 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84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5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6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2" name="Group 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81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2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3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3" name="Group 1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78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9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80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4" name="Group 1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75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6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7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5" name="Group 1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72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3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4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6" name="Group 1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69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0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71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7" name="Group 1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66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7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8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8" name="Group 1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63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4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5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79" name="Group 1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60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1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62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0" name="Group 1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57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8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9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1" name="Group 1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54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5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6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2" name="Group 1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51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2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3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3" name="Group 1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48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9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50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4" name="Group 1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45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6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7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5" name="Group 1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42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3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4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6" name="Group 1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39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0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41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7" name="Group 1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36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7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8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8" name="Group 1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33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4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5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89" name="Group 1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30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1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32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0" name="Group 1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27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8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9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1" name="Group 1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24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5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6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2" name="Group 1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21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2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3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3" name="Group 1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18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9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20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4" name="Group 1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15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6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7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5" name="Group 1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12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3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4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6" name="Group 1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09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0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11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7" name="Group 1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06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7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8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8" name="Group 2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03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4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5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499" name="Group 2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900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1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902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0" name="Group 2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97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8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9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1" name="Group 2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94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5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6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2" name="Group 2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91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2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3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3" name="Group 2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88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9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90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4" name="Group 2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85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6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7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5" name="Group 2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82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3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4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6" name="Group 2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79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0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81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7" name="Group 2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76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7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8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8" name="Group 2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73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4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5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09" name="Group 2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70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1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72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0" name="Group 2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67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8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9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1" name="Group 2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64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5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6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2" name="Group 2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61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2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3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3" name="Group 2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58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9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60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4" name="Group 2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55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6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7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5" name="Group 2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52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3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4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6" name="Group 2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49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0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51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7" name="Group 2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46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7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8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8" name="Group 2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43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4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5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19" name="Group 2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40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1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42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0" name="Group 2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37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8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9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1" name="Group 2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34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5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6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2" name="Group 2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31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2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3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3" name="Group 3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28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9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30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4" name="Group 3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25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6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7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5" name="Group 3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22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3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4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6" name="Group 3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19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0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21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7" name="Group 3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16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7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8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8" name="Group 3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13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4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5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29" name="Group 3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10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1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12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0" name="Group 3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07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8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9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1" name="Group 3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04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5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6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2" name="Group 3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801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2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3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3" name="Group 3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98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9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800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4" name="Group 3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95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6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7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5" name="Group 3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92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3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4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6" name="Group 3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89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0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91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7" name="Group 3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86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7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8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8" name="Group 3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83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4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5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39" name="Group 3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80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1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82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0" name="Group 3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77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8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9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1" name="Group 3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74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5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6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2" name="Group 3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71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2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3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3" name="Group 3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68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9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70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4" name="Group 3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6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5" name="Group 3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6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6" name="Group 3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5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6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7" name="Group 3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5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8" name="Group 4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5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49" name="Group 4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5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5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0" name="Group 4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4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1" name="Group 4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4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2" name="Group 4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4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3" name="Group 4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3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4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4" name="Group 4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3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5" name="Group 4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3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6" name="Group 4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2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3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7" name="Group 4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2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8" name="Group 4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2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59" name="Group 4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2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2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0" name="Group 4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1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1" name="Group 4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1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2" name="Group 4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1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3" name="Group 4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0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1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4" name="Group 4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0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5" name="Group 4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70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6" name="Group 4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9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70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7" name="Group 4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9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8" name="Group 4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9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69" name="Group 4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9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9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0" name="Group 4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8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1" name="Group 4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8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2" name="Group 4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8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3" name="Group 5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7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8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4" name="Group 5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7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5" name="Group 5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7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6" name="Group 5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6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7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7" name="Group 5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6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8" name="Group 5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6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79" name="Group 5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6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6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0" name="Group 5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5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1" name="Group 5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5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2" name="Group 5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5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3" name="Group 5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4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5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4" name="Group 5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4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5" name="Group 5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4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6" name="Group 5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3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4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7" name="Group 5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3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8" name="Group 5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3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89" name="Group 5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3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3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90" name="Group 5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2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pSp>
      <xdr:nvGrpSpPr>
        <xdr:cNvPr id="4908591" name="Group 5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262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2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2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3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18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9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20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4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1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5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12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3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4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6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0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1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7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06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7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8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8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0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599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600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1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602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0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9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1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94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5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6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2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9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3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88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9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90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4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8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5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82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3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4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6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7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8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7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76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7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8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8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7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09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70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1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72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0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6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1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64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5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6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2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6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3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58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9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60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4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5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5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52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3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4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6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4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5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7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46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7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8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8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4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19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40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1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42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0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3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1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34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5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6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2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3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3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28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9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30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4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2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5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22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3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4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6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1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2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7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16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7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8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8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1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29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10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1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12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0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0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1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04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5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6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2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50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3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98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9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500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4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9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5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92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3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4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6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8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9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7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86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7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8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8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8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39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80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1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82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0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7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1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7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2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7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3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6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7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4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6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5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6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6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5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6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7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5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8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5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49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5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5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0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4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1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4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2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4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3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3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4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4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3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5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3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6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2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3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7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2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8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2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59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2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2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0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1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1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1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2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1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3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0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1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4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0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5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40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6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9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40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7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9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8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9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69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9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9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0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8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1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8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2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8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3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7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8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4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7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5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7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6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6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7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7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6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8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6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79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6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6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0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5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1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5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2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5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3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4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5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4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4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5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4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6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3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4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7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3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8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3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89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30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1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32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0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2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1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24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5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6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2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2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3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18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9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20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4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1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5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12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3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4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6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0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1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7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06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7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8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8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0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699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300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1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302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0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9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1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94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5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6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2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9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3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88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9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90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4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8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5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82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3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4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6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7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8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7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76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7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8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8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7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09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70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1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72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0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6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1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64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5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6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2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6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3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58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9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60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4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5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5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52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3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4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6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4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5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7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46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7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8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8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4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19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40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1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42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0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3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1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34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5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6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2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3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3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28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9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30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4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2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5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22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3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4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6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1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2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7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16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7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8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8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1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29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10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1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12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0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0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1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04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5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6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2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20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3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98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9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200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4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9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5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92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3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4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6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8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9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7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8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8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39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8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8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0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7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1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7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2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3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6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7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4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6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5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6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6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5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6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7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5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8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5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49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5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5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0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1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4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2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4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3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3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4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4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5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3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6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2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3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7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2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8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2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59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2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2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0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1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1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1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2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1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3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0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1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4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0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5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10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6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9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10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7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9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8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9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69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9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9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0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8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1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8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2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8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3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7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8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4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7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5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7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6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6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7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7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6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8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6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79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6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6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0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5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1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5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2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5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3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4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5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4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4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5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4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6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3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4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7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3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8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3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89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3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3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0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2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1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2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2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2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3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1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2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4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1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5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1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6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0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1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7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0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8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0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799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200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00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0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9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1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9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2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9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3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8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9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4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8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5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8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6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7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7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8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7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09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7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7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0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6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1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6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2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6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3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5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6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4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5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5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5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6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4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5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7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4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8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4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19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4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4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0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3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1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3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2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3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3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2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3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4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2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5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2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6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1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2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7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1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8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1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29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1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1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0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0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1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0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2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90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3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9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90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4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9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5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9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6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8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9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7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8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8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8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39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8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8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0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7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1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7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2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7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3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6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7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4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6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5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6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6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5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6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7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5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8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5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49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5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5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0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4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1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4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2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4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3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3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4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4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3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5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3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6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2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3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7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2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8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2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59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2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2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0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1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1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1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2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3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0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1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4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0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5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80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6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9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80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7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9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8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9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69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9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9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0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8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1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8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2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8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3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7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8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4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7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5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7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6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6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7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7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6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8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6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08879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491176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6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0" name="Group 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5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1" name="Group 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54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5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6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2" name="Group 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51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2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3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3" name="Group 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48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9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50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4" name="Group 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45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6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7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5" name="Group 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42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3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4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6" name="Group 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39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0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41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7" name="Group 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36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7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8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8" name="Group 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33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4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5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89" name="Group 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30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1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32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0" name="Group 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2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1" name="Group 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24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5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6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2" name="Group 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21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2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3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3" name="Group 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18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9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20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4" name="Group 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15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6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7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5" name="Group 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12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3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4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6" name="Group 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09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0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11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7" name="Group 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06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7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8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8" name="Group 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03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4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5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899" name="Group 7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700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1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702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0" name="Group 8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9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1" name="Group 8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94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5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6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2" name="Group 8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91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2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3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3" name="Group 9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88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9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90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4" name="Group 9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85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6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7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5" name="Group 10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82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3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4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6" name="Group 10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79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0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81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7" name="Group 10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76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7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8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8" name="Group 1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73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4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5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09" name="Group 1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70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1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72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0" name="Group 1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6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1" name="Group 1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64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5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6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2" name="Group 1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61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2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3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3" name="Group 1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58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9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60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4" name="Group 1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55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6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7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5" name="Group 1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52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3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4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6" name="Group 1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49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0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51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7" name="Group 1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46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7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8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8" name="Group 1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43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4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5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19" name="Group 1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40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1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42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0" name="Group 1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3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1" name="Group 1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34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5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6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2" name="Group 1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31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2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3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3" name="Group 1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28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9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30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4" name="Group 17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25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6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7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5" name="Group 18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22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3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4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6" name="Group 18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19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0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21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7" name="Group 18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16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7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8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8" name="Group 19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13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4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5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29" name="Group 19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10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1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12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0" name="Group 20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0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1" name="Group 20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04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5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6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2" name="Group 20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601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2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3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3" name="Group 2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98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9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600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4" name="Group 2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95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6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7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5" name="Group 2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92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3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4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6" name="Group 2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89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0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91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7" name="Group 2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86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7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8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8" name="Group 2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83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4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5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39" name="Group 2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80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1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82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0" name="Group 2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7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1" name="Group 2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74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5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6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2" name="Group 2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71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2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3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3" name="Group 2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68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9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70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4" name="Group 2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65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6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7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5" name="Group 2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62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3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4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6" name="Group 2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59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0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61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7" name="Group 2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56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7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8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8" name="Group 2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53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4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5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49" name="Group 27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50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1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52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0" name="Group 28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4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1" name="Group 28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44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5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6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2" name="Group 28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41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2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3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3" name="Group 29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38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9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40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4" name="Group 29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35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6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7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5" name="Group 30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32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3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4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6" name="Group 30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29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0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31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7" name="Group 30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26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7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8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8" name="Group 3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23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4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5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59" name="Group 3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20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1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22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0" name="Group 3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1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1" name="Group 3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14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5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6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2" name="Group 3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11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2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3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3" name="Group 3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08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9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10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4" name="Group 3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05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6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7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5" name="Group 3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502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3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4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6" name="Group 3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99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0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501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7" name="Group 3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96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7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8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8" name="Group 3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93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4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5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69" name="Group 3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90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1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92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0" name="Group 3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8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1" name="Group 3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84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5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6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2" name="Group 3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81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2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3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3" name="Group 3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78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9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80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4" name="Group 37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75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6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7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5" name="Group 38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72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3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4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6" name="Group 38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6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7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7" name="Group 38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66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7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8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8" name="Group 39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6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79" name="Group 39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60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1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62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0" name="Group 40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5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1" name="Group 40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54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5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6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2" name="Group 40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5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3" name="Group 4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48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9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50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4" name="Group 4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4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5" name="Group 4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42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3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4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6" name="Group 4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3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4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7" name="Group 4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36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7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8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8" name="Group 4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3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89" name="Group 4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30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1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32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0" name="Group 4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2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1" name="Group 4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24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5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6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2" name="Group 4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2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3" name="Group 4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18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9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20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4" name="Group 4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1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5" name="Group 4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12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3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4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6" name="Group 4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0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1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7" name="Group 4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06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7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8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8" name="Group 4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0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8999" name="Group 47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400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1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402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0" name="Group 48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9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1" name="Group 48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94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5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6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2" name="Group 48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9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3" name="Group 49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88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9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90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4" name="Group 49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8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5" name="Group 50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82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3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4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6" name="Group 50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7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8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7" name="Group 50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76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7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8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8" name="Group 51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7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09" name="Group 51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70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1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72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0" name="Group 52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6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1" name="Group 52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64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5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6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2" name="Group 52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6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3" name="Group 53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58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9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60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4" name="Group 53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5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5" name="Group 54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52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3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4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6" name="Group 54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4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5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7" name="Group 54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46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7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8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8" name="Group 55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4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19" name="Group 557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40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1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42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20" name="Group 561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3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21" name="Group 565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34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5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6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22" name="Group 569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3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grpSp>
      <xdr:nvGrpSpPr>
        <xdr:cNvPr id="4909023" name="Group 573"/>
        <xdr:cNvGrpSpPr>
          <a:grpSpLocks/>
        </xdr:cNvGrpSpPr>
      </xdr:nvGrpSpPr>
      <xdr:grpSpPr bwMode="auto">
        <a:xfrm>
          <a:off x="3257550" y="17592675"/>
          <a:ext cx="0" cy="0"/>
          <a:chOff x="63" y="1010"/>
          <a:chExt cx="31" cy="69"/>
        </a:xfrm>
      </xdr:grpSpPr>
      <xdr:sp macro="" textlink="">
        <xdr:nvSpPr>
          <xdr:cNvPr id="4911328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9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30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4" name="Group 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25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6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7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5" name="Group 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22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3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4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6" name="Group 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19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0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21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7" name="Group 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16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7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8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8" name="Group 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13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4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5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29" name="Group 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10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1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12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0" name="Group 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07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8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9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1" name="Group 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04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5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6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2" name="Group 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301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2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3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3" name="Group 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98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9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300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4" name="Group 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95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6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7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5" name="Group 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92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3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4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6" name="Group 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89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0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91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7" name="Group 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86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7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8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8" name="Group 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83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4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5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39" name="Group 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80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1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82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0" name="Group 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77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8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9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1" name="Group 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74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5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6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2" name="Group 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71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2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3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3" name="Group 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68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9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70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4" name="Group 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65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6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7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5" name="Group 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62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3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4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6" name="Group 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59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0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61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7" name="Group 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56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7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8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8" name="Group 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53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4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5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49" name="Group 1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50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1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52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0" name="Group 1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47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8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9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1" name="Group 1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44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5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6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2" name="Group 1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41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2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3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3" name="Group 1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38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9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40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4" name="Group 1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35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6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7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5" name="Group 1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32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3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4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6" name="Group 1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29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0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31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7" name="Group 1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26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7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8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8" name="Group 1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23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4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5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59" name="Group 1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20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1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22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0" name="Group 1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17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8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9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1" name="Group 1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14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5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6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2" name="Group 1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11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2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3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3" name="Group 1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08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9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10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4" name="Group 1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05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6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7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5" name="Group 1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202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3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4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6" name="Group 1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99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0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201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7" name="Group 1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96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7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8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8" name="Group 1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93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4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5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69" name="Group 1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90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1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92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0" name="Group 1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87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8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9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1" name="Group 1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84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5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6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2" name="Group 1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81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2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3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3" name="Group 1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78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9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80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4" name="Group 2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75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6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7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5" name="Group 2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72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3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4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6" name="Group 2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69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0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71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7" name="Group 2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66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7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8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8" name="Group 2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63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4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5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79" name="Group 2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60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1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62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0" name="Group 2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57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8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9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1" name="Group 2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54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5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6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2" name="Group 2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51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2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3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3" name="Group 2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48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9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50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4" name="Group 2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45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6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7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5" name="Group 2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42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3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4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6" name="Group 2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39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0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41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7" name="Group 2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36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7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8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8" name="Group 2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33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4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5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89" name="Group 2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30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1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32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0" name="Group 2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27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8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9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1" name="Group 2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24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5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6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2" name="Group 2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21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2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3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3" name="Group 2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18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9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20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4" name="Group 2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15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6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7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5" name="Group 2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12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3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4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6" name="Group 2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09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0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11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7" name="Group 2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06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7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8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8" name="Group 2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03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4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5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099" name="Group 3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100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1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102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0" name="Group 3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97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8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9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1" name="Group 3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94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5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6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2" name="Group 3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91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2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3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3" name="Group 3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88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9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90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4" name="Group 3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85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6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7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5" name="Group 3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82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3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4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6" name="Group 3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79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0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81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7" name="Group 3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76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7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8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8" name="Group 3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73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4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5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09" name="Group 3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70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1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72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0" name="Group 3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67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8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9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1" name="Group 3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64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5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6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2" name="Group 3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61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2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3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3" name="Group 3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58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9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60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4" name="Group 3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55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6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7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5" name="Group 3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52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3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4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6" name="Group 3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49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0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51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7" name="Group 3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46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7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8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8" name="Group 3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43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4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5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19" name="Group 3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40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1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42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0" name="Group 3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3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1" name="Group 3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34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5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6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2" name="Group 3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3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3" name="Group 3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28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9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30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4" name="Group 4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2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5" name="Group 4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22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3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4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6" name="Group 4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1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2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7" name="Group 4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16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7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8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8" name="Group 4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1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29" name="Group 4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10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1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12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0" name="Group 4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0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1" name="Group 4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04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5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6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2" name="Group 4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100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3" name="Group 4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98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9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1000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4" name="Group 4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9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5" name="Group 4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92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3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4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6" name="Group 4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8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9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7" name="Group 4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86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7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8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8" name="Group 4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8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39" name="Group 4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80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1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82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0" name="Group 4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7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1" name="Group 4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74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5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6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2" name="Group 4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7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3" name="Group 4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68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9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70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4" name="Group 4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6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5" name="Group 4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62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3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4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6" name="Group 4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5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6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7" name="Group 4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56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7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8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8" name="Group 4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5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49" name="Group 5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50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1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52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0" name="Group 5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4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1" name="Group 5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44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5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6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2" name="Group 5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4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3" name="Group 5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38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9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40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4" name="Group 5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3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5" name="Group 5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32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3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4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6" name="Group 5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2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3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7" name="Group 5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26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7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8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8" name="Group 5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2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59" name="Group 5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20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1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22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0" name="Group 5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1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1" name="Group 5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14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5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6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2" name="Group 5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1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3" name="Group 5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08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9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10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4" name="Group 5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0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5" name="Group 5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902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3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4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6" name="Group 5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9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90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7" name="Group 5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96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7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8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8" name="Group 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93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4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5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69" name="Group 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90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1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92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0" name="Group 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87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8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9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1" name="Group 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84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5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6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2" name="Group 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81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2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3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3" name="Group 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78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9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80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4" name="Group 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75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6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7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5" name="Group 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72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3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4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6" name="Group 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69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0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71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7" name="Group 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66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7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8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8" name="Group 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63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4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5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79" name="Group 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60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1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62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0" name="Group 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57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8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9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1" name="Group 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54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5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6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2" name="Group 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51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2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3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3" name="Group 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48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9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50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4" name="Group 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45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6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7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5" name="Group 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42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3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4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6" name="Group 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39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0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41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7" name="Group 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36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7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8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8" name="Group 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33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4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5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89" name="Group 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30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1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32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0" name="Group 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27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8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9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1" name="Group 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24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5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6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2" name="Group 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21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2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3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3" name="Group 1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18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9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20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4" name="Group 1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15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6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7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5" name="Group 1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12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3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4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6" name="Group 1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09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0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11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7" name="Group 1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06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7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8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8" name="Group 1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03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4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5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199" name="Group 1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800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1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802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0" name="Group 1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97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8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9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1" name="Group 1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94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5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6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2" name="Group 1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91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2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3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3" name="Group 1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88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9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90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4" name="Group 1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85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6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7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5" name="Group 1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82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3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4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6" name="Group 1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79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0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81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7" name="Group 1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76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7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8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8" name="Group 1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73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4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5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09" name="Group 1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70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1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72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0" name="Group 1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67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8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9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1" name="Group 1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64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5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6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2" name="Group 1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61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2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3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3" name="Group 1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58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9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60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4" name="Group 1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55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6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7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5" name="Group 1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52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3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4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6" name="Group 1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49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0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51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7" name="Group 1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46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7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8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8" name="Group 2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43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4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5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19" name="Group 2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40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1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42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0" name="Group 2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37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8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9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1" name="Group 2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34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5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6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2" name="Group 2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31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2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3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3" name="Group 2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28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9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30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4" name="Group 2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25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6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7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5" name="Group 2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22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3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4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6" name="Group 2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19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0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21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7" name="Group 2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16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7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8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8" name="Group 2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13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4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5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29" name="Group 2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10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1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12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0" name="Group 2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07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8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9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1" name="Group 2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04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5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6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2" name="Group 2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701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2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3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3" name="Group 2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98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9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700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4" name="Group 2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95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6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7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5" name="Group 2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92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3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4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6" name="Group 2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89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0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91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7" name="Group 2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86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7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8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8" name="Group 2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83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4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5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39" name="Group 2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80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1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82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0" name="Group 2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77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8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9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1" name="Group 2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74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5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6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2" name="Group 2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71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2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3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3" name="Group 3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68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9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70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4" name="Group 3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65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6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7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5" name="Group 3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62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3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4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6" name="Group 3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59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0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61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7" name="Group 3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56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7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8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8" name="Group 3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53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4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5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49" name="Group 3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50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1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52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0" name="Group 3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47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8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9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1" name="Group 3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44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5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6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2" name="Group 3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41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2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3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3" name="Group 3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38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9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40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4" name="Group 3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35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6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7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5" name="Group 3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32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3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4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6" name="Group 3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29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0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31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7" name="Group 3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26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7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8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8" name="Group 3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23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4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5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59" name="Group 3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20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1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22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0" name="Group 3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17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8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9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1" name="Group 3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14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5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6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2" name="Group 3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11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2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3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3" name="Group 3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08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9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10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4" name="Group 3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0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5" name="Group 3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602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3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4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6" name="Group 3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6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7" name="Group 3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96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7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8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8" name="Group 4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9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69" name="Group 4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90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1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92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0" name="Group 4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8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1" name="Group 4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84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5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6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2" name="Group 4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8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3" name="Group 4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78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9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80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4" name="Group 4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7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5" name="Group 4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72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3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4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6" name="Group 4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6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7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7" name="Group 4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66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7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8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8" name="Group 4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6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79" name="Group 4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60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1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62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0" name="Group 4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5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1" name="Group 4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54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5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6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2" name="Group 4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5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3" name="Group 4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48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9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50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4" name="Group 4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4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5" name="Group 4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42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3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4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6" name="Group 4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3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4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7" name="Group 47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36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7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8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8" name="Group 48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3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89" name="Group 48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30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1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32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0" name="Group 48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2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1" name="Group 49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24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5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6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2" name="Group 49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2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3" name="Group 50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18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9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20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4" name="Group 50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1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5" name="Group 50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12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3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4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6" name="Group 51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0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1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7" name="Group 51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06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7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8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8" name="Group 52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0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299" name="Group 52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500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1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502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0" name="Group 52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9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1" name="Group 53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94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5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6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2" name="Group 53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9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3" name="Group 54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88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9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90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4" name="Group 54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8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5" name="Group 54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82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3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4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6" name="Group 55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7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8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7" name="Group 557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76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7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8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8" name="Group 561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7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09" name="Group 565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70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1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72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10" name="Group 569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6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grpSp>
      <xdr:nvGrpSpPr>
        <xdr:cNvPr id="4909311" name="Group 573"/>
        <xdr:cNvGrpSpPr>
          <a:grpSpLocks/>
        </xdr:cNvGrpSpPr>
      </xdr:nvGrpSpPr>
      <xdr:grpSpPr bwMode="auto">
        <a:xfrm>
          <a:off x="2667000" y="13144500"/>
          <a:ext cx="0" cy="0"/>
          <a:chOff x="63" y="1010"/>
          <a:chExt cx="31" cy="69"/>
        </a:xfrm>
      </xdr:grpSpPr>
      <xdr:sp macro="" textlink="">
        <xdr:nvSpPr>
          <xdr:cNvPr id="4910464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5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6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2" name="Group 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61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2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3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3" name="Group 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58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9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60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4" name="Group 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5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5" name="Group 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52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3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4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6" name="Group 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49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0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51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7" name="Group 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46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7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8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8" name="Group 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43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4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5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19" name="Group 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40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1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42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0" name="Group 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37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8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9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1" name="Group 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34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5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6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2" name="Group 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31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2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3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3" name="Group 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28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9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30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4" name="Group 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2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5" name="Group 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22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3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4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6" name="Group 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19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0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21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7" name="Group 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16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7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8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8" name="Group 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13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4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5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29" name="Group 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10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1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12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0" name="Group 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07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8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9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1" name="Group 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04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5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6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2" name="Group 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401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2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3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3" name="Group 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98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9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400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4" name="Group 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9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5" name="Group 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92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3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4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6" name="Group 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89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0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91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7" name="Group 1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86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7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8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8" name="Group 1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83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4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5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39" name="Group 1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80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1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82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0" name="Group 1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77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8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9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1" name="Group 1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74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5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6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2" name="Group 1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71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2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3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3" name="Group 1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68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9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70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4" name="Group 1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6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5" name="Group 1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62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3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4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6" name="Group 1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59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0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61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7" name="Group 1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56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7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8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8" name="Group 1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53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4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5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49" name="Group 1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50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1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52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0" name="Group 1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47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8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9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1" name="Group 1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44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5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6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2" name="Group 1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41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2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3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3" name="Group 1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38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9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40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4" name="Group 1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3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5" name="Group 1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32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3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4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6" name="Group 1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29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0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31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7" name="Group 1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26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7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8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8" name="Group 1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23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4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5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59" name="Group 1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20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1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22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0" name="Group 1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17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8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9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1" name="Group 1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14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5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6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2" name="Group 2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11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2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3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3" name="Group 2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08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9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10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4" name="Group 2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0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5" name="Group 2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302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3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4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6" name="Group 2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99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0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301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7" name="Group 2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96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7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8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8" name="Group 2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93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4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5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69" name="Group 2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90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1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92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0" name="Group 2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87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8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9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1" name="Group 2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84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5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6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2" name="Group 2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81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2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3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3" name="Group 2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78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9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80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4" name="Group 2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7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5" name="Group 2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72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3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4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6" name="Group 2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69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0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71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7" name="Group 2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66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7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8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8" name="Group 2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63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4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5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79" name="Group 2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60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1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62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0" name="Group 2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57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8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9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1" name="Group 2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54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5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6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2" name="Group 2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51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2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3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3" name="Group 2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48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9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50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4" name="Group 2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4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5" name="Group 2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42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3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4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6" name="Group 2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39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0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41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7" name="Group 3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36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7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8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8" name="Group 3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33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4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5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89" name="Group 3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30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1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32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0" name="Group 3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27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8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9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1" name="Group 3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24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5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6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2" name="Group 3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21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2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3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3" name="Group 3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18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9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20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4" name="Group 3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1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5" name="Group 3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12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3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4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6" name="Group 3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09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0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11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7" name="Group 3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06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7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8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8" name="Group 3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03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4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5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399" name="Group 3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200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1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202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0" name="Group 3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97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8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9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1" name="Group 3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94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5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6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2" name="Group 3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91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2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3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3" name="Group 3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88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9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90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4" name="Group 3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8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5" name="Group 3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82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3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4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6" name="Group 3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79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0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81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7" name="Group 3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76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7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8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8" name="Group 3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7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09" name="Group 3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70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1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72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0" name="Group 3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6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1" name="Group 3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64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5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6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2" name="Group 4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6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3" name="Group 4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58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9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60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4" name="Group 4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5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5" name="Group 4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52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3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4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6" name="Group 4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4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5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7" name="Group 4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46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7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8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8" name="Group 4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4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19" name="Group 4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40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1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42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0" name="Group 4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3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1" name="Group 4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34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5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6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2" name="Group 4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3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3" name="Group 4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28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9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30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4" name="Group 4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2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5" name="Group 4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22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3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4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6" name="Group 4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1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2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7" name="Group 4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16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7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8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8" name="Group 4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1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29" name="Group 4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10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1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12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0" name="Group 4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0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1" name="Group 4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04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5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6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2" name="Group 4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10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3" name="Group 4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98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9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100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4" name="Group 4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5" name="Group 4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92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3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4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6" name="Group 4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8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9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7" name="Group 5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86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7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8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8" name="Group 5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8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39" name="Group 5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80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1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82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0" name="Group 5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7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1" name="Group 5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74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5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6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2" name="Group 5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7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3" name="Group 5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68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9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70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4" name="Group 5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6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5" name="Group 5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62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3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4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6" name="Group 5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5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6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7" name="Group 5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56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7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8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8" name="Group 5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5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49" name="Group 5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50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1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52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0" name="Group 5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4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1" name="Group 5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44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5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6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2" name="Group 5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4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3" name="Group 5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38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9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40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4" name="Group 5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3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5" name="Group 5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32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3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4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6" name="Group 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29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0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31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7" name="Group 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26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7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8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8" name="Group 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23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4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5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59" name="Group 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20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1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22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0" name="Group 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17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8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9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1" name="Group 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14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5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6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2" name="Group 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1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3" name="Group 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08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9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10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4" name="Group 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05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6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7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5" name="Group 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10002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3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4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6" name="Group 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99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0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0001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7" name="Group 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96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7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8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8" name="Group 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93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4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5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69" name="Group 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90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1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92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0" name="Group 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87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8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9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1" name="Group 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84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5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6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2" name="Group 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8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3" name="Group 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78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9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80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4" name="Group 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75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6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7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5" name="Group 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72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3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4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6" name="Group 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69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0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71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7" name="Group 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66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7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8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8" name="Group 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63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4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5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79" name="Group 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60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1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62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0" name="Group 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57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8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9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1" name="Group 1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54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5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6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2" name="Group 1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5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3" name="Group 1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48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9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50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4" name="Group 1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45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6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7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5" name="Group 1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42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3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4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6" name="Group 1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39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0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41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7" name="Group 1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36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7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8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8" name="Group 1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33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4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5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89" name="Group 1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30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1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32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0" name="Group 1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27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8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9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1" name="Group 1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24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5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6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2" name="Group 1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2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3" name="Group 1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18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9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20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4" name="Group 1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15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6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7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5" name="Group 1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12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3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4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6" name="Group 1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09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0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11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7" name="Group 1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06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7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8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8" name="Group 1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03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4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5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499" name="Group 1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900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1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902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0" name="Group 1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97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8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9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1" name="Group 1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94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5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6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2" name="Group 1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9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3" name="Group 1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88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9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90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4" name="Group 1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85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6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7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5" name="Group 1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82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3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4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6" name="Group 2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79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0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81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7" name="Group 2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76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7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8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8" name="Group 2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73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4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5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09" name="Group 2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70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1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72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0" name="Group 2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67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8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9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1" name="Group 2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64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5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6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2" name="Group 2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6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3" name="Group 2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58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9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60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4" name="Group 2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55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6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7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5" name="Group 2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52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3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4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6" name="Group 2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49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0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51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7" name="Group 2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46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7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8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8" name="Group 2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43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4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5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19" name="Group 2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40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1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42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0" name="Group 2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37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8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9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1" name="Group 2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34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5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6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2" name="Group 2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3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3" name="Group 2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28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9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30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4" name="Group 2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25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6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7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5" name="Group 2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22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3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4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6" name="Group 2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19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0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21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7" name="Group 2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16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7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8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8" name="Group 2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13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4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5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29" name="Group 2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10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1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12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0" name="Group 2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07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8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9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1" name="Group 3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04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5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6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2" name="Group 3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80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3" name="Group 3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98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9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800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4" name="Group 3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95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6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7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5" name="Group 3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92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3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4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6" name="Group 3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89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0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91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7" name="Group 3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86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7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8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8" name="Group 3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83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4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5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39" name="Group 3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80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1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82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0" name="Group 3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77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8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9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1" name="Group 3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74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5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6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2" name="Group 3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7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3" name="Group 3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68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9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70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4" name="Group 3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65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6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7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5" name="Group 3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62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3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4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6" name="Group 3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59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0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61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7" name="Group 3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56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7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8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8" name="Group 3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53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4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5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49" name="Group 3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50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1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52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0" name="Group 3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47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8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9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1" name="Group 3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44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5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6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2" name="Group 3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4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3" name="Group 3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38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9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40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4" name="Group 3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3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5" name="Group 3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32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3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4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6" name="Group 4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2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3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7" name="Group 4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26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7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8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8" name="Group 4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2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59" name="Group 4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20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1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22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0" name="Group 4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1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1" name="Group 4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14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5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6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2" name="Group 4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1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3" name="Group 4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08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9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10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4" name="Group 4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0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5" name="Group 4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702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3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4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6" name="Group 4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9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70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7" name="Group 4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96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7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8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8" name="Group 4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9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69" name="Group 4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90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1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92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0" name="Group 4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8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1" name="Group 4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84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5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6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2" name="Group 4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8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3" name="Group 4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78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9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80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4" name="Group 4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7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5" name="Group 47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72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3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4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6" name="Group 48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6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7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7" name="Group 48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66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7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8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8" name="Group 48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6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79" name="Group 49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60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1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62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0" name="Group 49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5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1" name="Group 50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54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5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6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2" name="Group 50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5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3" name="Group 50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48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9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50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4" name="Group 51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4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5" name="Group 51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42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3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4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6" name="Group 52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3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4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7" name="Group 52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36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7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8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8" name="Group 52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3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89" name="Group 53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30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1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32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0" name="Group 53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2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1" name="Group 54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24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5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6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2" name="Group 54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2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3" name="Group 54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18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9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20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4" name="Group 55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1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5" name="Group 557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12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3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4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6" name="Group 561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0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1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7" name="Group 565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06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7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8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8" name="Group 569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0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48</xdr:row>
      <xdr:rowOff>0</xdr:rowOff>
    </xdr:to>
    <xdr:grpSp>
      <xdr:nvGrpSpPr>
        <xdr:cNvPr id="4909599" name="Group 573"/>
        <xdr:cNvGrpSpPr>
          <a:grpSpLocks/>
        </xdr:cNvGrpSpPr>
      </xdr:nvGrpSpPr>
      <xdr:grpSpPr bwMode="auto">
        <a:xfrm>
          <a:off x="2667000" y="15268575"/>
          <a:ext cx="0" cy="0"/>
          <a:chOff x="63" y="1010"/>
          <a:chExt cx="31" cy="69"/>
        </a:xfrm>
      </xdr:grpSpPr>
      <xdr:sp macro="" textlink="">
        <xdr:nvSpPr>
          <xdr:cNvPr id="4909600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1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602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70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7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74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7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78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7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82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8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86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8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90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9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94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9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398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39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02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0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06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0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10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1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14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1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18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1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22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2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26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2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30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3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34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3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38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3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42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4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46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4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50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5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54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5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58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5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62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6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66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6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70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7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7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7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74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7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7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7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78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7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82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8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86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8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90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9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94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9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498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49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02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0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06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0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10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1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14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1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18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1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22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2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26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2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30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3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34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3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38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3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42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4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46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4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50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5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54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5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58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5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62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6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66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6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70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7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74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7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78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7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82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8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86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8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90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9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94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9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98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59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02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0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06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0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10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1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14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1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18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1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22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2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26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2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30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3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34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3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38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3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42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4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46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4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50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5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54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5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58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5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62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6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66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6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70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7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74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7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78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7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82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8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86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8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90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9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94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9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698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69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02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0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06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0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10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1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14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1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18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1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22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2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26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2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30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3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34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3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38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3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42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4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46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4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50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5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54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5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58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5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62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6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66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6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70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7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74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7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78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7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82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8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86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8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90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9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94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9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798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79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02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0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06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0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10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1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14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1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18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1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22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2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26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2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30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3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34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3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38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3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42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4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46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4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50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5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54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5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58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5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62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6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66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6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70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7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74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7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78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7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82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8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86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8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90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9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94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9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898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89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02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0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06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0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10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1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14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1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18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1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22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2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26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2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30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3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34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3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38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3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42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4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46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4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50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5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54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5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58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5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62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6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66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6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70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7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74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7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78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7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82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8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86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8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90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9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94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9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98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099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02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0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06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0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10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1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14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1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18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1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22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2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26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2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30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3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34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3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38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3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42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4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46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4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50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5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54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5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58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5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62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6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66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6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70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7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74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7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78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7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82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8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86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8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90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9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94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9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098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09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02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0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06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0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10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1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14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1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18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1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22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2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26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2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30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3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34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3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38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3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42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4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46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4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50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5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54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5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58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5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62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6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66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6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70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7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74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7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78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7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82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8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86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8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90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9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94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9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198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19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02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0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06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0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10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1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14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1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18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1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22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2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26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2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30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3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34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3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38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3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42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4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46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4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50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5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54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5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58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5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62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6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66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6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70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7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74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7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78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7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82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8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86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8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90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9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94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9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298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29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02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0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06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0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10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1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14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1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18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1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22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2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26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2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30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3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34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3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38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3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42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4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46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4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50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5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54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5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58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5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62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6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66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6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70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7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74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7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78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7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82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8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86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8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90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9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94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9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98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39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02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0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06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0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10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1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14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1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18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1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22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2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26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2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30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3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34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3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38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3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42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4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46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4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50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5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54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5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58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5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62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6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66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6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70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7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74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7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78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7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82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8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86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8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90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9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94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9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498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49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02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0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06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0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10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1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14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1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18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1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22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2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26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2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30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3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34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3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38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3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42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4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46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4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50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5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54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5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58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5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62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6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66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6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70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7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74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7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78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7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82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8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86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8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90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9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94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9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598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59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02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0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06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0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10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1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14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1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18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1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22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2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26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2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30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3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34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3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38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3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42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4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46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4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50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5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54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5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58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5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62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6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66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6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70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7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74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7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78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7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82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8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86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8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90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9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94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9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698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69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02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0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06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0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10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1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14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1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18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1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22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2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26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2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30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3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34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3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38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3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42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4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46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4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50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5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54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5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58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5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62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6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66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6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70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7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74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7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78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7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82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8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86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8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90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9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94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9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98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79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02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0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06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0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10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1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14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1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18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1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22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2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26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2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30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3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34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3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38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3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42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4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46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4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50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5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54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5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58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5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62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6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66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6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70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7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74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7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78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7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82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8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86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8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90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9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94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9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898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89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02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0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06" name="Group 7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0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10" name="Group 7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1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14" name="Group 7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1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18" name="Group 7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1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22" name="Group 7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2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26" name="Group 7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2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30" name="Group 7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3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34" name="Group 7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3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38" name="Group 8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3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42" name="Group 8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4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46" name="Group 8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4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50" name="Group 8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5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54" name="Group 8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5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58" name="Group 8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5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62" name="Group 8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6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66" name="Group 8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6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70" name="Group 8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7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74" name="Group 8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7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78" name="Group 8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7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82" name="Group 8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8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86" name="Group 8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8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90" name="Group 8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9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94" name="Group 8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9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998" name="Group 8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199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02" name="Group 8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0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06" name="Group 8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0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10" name="Group 8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1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14" name="Group 8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1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18" name="Group 8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1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22" name="Group 8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2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26" name="Group 8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2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30" name="Group 8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3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34" name="Group 8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3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38" name="Group 9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3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42" name="Group 9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4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46" name="Group 9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4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50" name="Group 9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5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54" name="Group 9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5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58" name="Group 9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5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62" name="Group 9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6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66" name="Group 9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6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70" name="Group 9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7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74" name="Group 9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7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78" name="Group 9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7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82" name="Group 9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8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86" name="Group 9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8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90" name="Group 9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9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94" name="Group 9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9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098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09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02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0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06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0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10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1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14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1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18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1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22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2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26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2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30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3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34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3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38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3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42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4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46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4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50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5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54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5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58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5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62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6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66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6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70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7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74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7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78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7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82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8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86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8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90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9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94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9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98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19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02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0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06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0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10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1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14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1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18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1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22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2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26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2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30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3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34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3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38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3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42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4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46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4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50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5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54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5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58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5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62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6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66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6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70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7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74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7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78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7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82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8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86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8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90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9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94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9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298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29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02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0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06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0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10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14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1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18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1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22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2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26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2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30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3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34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3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38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3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42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4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46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4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50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5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54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5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58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5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62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6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66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6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70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7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74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78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7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82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8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86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8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90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9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94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9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398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39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02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0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06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0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10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1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14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1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18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1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22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2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26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2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30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3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34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3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38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42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4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46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4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50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5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54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5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58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5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62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6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66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6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70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74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7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78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7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82" name="Group 3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8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86" name="Group 3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8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90" name="Group 3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9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94" name="Group 3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9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498" name="Group 4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49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02" name="Group 4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0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06" name="Group 4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0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10" name="Group 4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1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14" name="Group 4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1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18" name="Group 4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1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22" name="Group 4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2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26" name="Group 4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2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30" name="Group 4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3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34" name="Group 4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3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38" name="Group 4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3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42" name="Group 4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4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46" name="Group 4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4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50" name="Group 4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5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54" name="Group 4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5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58" name="Group 4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5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62" name="Group 4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6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66" name="Group 4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6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70" name="Group 4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7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74" name="Group 47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7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78" name="Group 48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7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82" name="Group 48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8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86" name="Group 48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8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90" name="Group 49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9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94" name="Group 49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9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98" name="Group 50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59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02" name="Group 50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0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06" name="Group 50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0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10" name="Group 51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1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14" name="Group 51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1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18" name="Group 52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1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22" name="Group 52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2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26" name="Group 52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2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30" name="Group 53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3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34" name="Group 53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3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38" name="Group 54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3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42" name="Group 54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4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46" name="Group 54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4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50" name="Group 55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5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54" name="Group 557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5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58" name="Group 561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5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62" name="Group 565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6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66" name="Group 569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6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670" name="Group 573"/>
        <xdr:cNvGrpSpPr>
          <a:grpSpLocks/>
        </xdr:cNvGrpSpPr>
      </xdr:nvGrpSpPr>
      <xdr:grpSpPr bwMode="auto">
        <a:xfrm>
          <a:off x="2667000" y="1647825"/>
          <a:ext cx="0" cy="0"/>
          <a:chOff x="63" y="1010"/>
          <a:chExt cx="31" cy="69"/>
        </a:xfrm>
      </xdr:grpSpPr>
      <xdr:sp macro="" textlink="">
        <xdr:nvSpPr>
          <xdr:cNvPr id="1267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89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46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7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8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0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4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1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40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1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42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2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3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3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34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5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6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4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3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5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28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9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30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6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2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7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22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3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4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8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1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2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099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16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7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8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0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1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1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10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1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12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2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0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3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04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5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6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4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40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5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98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9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400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6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9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7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92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3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4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8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8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9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09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86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7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8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0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8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1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80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1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82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2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7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3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74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5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6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4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7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5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68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9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70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6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6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7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62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3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4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8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5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6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19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56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7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8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0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5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1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50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1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52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2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4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3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44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5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6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4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4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5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38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9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40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6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3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7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32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3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4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8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2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3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29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26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7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8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0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2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1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20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1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22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2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1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3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14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5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6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4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1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5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08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9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10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6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0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7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302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3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4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8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9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30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39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96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7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8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0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9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1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90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1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92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2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8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3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84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5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6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4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8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5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78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9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80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6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7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7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72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3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4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8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6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7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49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66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7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8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0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6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1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60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1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62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2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5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3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54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5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6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4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5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5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48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9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50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6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4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7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42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3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4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8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3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4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59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36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7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8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0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3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1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30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1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32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2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2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3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24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5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6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4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2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5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18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9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20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6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1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7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12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3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4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8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0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1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69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06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7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8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0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0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1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200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1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202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2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9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3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94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5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6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4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9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5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88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9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90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6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8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7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82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3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4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8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7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8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79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76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7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8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0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7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1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70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1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72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2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6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3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64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5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6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4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6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5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58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9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60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6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5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7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52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3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4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8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4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5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89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46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7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8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0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4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1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40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1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42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2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3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3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34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5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6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4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3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5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28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9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30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6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2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7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22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3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4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8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1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2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199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16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7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8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0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1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1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10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1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12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2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0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3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04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5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6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4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10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5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98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9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100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6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9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7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92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3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4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8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8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9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09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86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7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8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0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8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1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80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1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82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2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7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3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74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5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6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4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7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5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68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9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70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6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6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7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62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3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4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8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5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6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19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56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7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8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0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5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1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50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1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52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2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4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3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44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5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6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4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4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5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38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9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40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6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3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7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32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3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4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8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2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3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29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26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7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8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0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2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1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20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1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22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2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1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3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14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5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6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4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1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5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08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9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10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6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0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7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0002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3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4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8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9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00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39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96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7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8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0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9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1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90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1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92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2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8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3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84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5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6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4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8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5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78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9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80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6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7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7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72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3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4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8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6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7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49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66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7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8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0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6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1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60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1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62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2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5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3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54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5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6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4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5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5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48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9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50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6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4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7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42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3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4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8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3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4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59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36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7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8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0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3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1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30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1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32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2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2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3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24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5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6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4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2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5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18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9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20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6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1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7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12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3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4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8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0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1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69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06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7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8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0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0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1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900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1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902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2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9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3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94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5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6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4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9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5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88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9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90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6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8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7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82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3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4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8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7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8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79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76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7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8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0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7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1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70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1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72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2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6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3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64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5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6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4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6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5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58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9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60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6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5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7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52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3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4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8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4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5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89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46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7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8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0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4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1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40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1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42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2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3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3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34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5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6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4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3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5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28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9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30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6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2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7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22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3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4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8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1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2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299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16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7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8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0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1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1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10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1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12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2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0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3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04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5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6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4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80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5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98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9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800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6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9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7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92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3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4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8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8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9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09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86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7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8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0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8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1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80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1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82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2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7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3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74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5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6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4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7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5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68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9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70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6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6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7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62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3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4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8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5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6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19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56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7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8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0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5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1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50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1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52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2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4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3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44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5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6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4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4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5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38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9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40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6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3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7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32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3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4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8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2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3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29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26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7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8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0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2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1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20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1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22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2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1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3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14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5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6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4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1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5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08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9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10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6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0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7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702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3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4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8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9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70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39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96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7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8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0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9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1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90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1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92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2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8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3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84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5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6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4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8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5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78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9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80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6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7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7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72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3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4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8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6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7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49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66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7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8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0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6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1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60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1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62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2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5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3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54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5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6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4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5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5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48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9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50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6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4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7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42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3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4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8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3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4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59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36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7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8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0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3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1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30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1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32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2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2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3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24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5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6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4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2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5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18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9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20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6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1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7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12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3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4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8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0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1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69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06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7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8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0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0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1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600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1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602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2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9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3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94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5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6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4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9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5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88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9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90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6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8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7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82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3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4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8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7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8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79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76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7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8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0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7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1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70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1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72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2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6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3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64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5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6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4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6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5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58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9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60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6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5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7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52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3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4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8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4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5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89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46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7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8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0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4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1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40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1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42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2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3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3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34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5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6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4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3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5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28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9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30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6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2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7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22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3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4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8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1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2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399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16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7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8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0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1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1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10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1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12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2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0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3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04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5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6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4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50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5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98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9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500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6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9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7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92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3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4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8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8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9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09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86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7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8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0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8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1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80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1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82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2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7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3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74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5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6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4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7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5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68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9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70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6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6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7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62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3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4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8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5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6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19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56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7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8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0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5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1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50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1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52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2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4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3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44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5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6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4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4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5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38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9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40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6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3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7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32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3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4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8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2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3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29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26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7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8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0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2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1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20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1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22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2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1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3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14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5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6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4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1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5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08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9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10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6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0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7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402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3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4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8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9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40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39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96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7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8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0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9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1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90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1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92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2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8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3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84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5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6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4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8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5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78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9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80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6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7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7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72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3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4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8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6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7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49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66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7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8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0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6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1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60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1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62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2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5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3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54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5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6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4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5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5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48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9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50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6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4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7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42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3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4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8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3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4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59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36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7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8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0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3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1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30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1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32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2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2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3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24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5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6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4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2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5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18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9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20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6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1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7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12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3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4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8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0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1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69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06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7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8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0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0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1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300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1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302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2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9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3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94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5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6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4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9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5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88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9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90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6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8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7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82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3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4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8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7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8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79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76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7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8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0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7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1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70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1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72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2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6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3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64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5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6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4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6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5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58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9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60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6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5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7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52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3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4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8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4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5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89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46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7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8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0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4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1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40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1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42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2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3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3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34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5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6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4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3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5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28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9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30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6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2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7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22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3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4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8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1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2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499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16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7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8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0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1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1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10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1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12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2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0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3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04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5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6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4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20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5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98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9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200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6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9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7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92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3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4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8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8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9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09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86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7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8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0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8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1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80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1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82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2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7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3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74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5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6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4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7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5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68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9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70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6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6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7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62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3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4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8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5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6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19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56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7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8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0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5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1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50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1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52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2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4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3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44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5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6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4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4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5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38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9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40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6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3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7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32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3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4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8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2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3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29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26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7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8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0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2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1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20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1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22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2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1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3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14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5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6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4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1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5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08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9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10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6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0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7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102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3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4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8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9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10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39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96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7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8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0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9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1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90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1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92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2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8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3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84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5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6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4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8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5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78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9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80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6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7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7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72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3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4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8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6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7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49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66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7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8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0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6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1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60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1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62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2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5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3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54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5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6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4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5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5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48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9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50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6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4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7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42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3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4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8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3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4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59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36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7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8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0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3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1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30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1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32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2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2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3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24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5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6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4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2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5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18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9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20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6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1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7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12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3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4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8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0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1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69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06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7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8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0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0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1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000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1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9002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2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9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3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94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5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6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4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9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5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88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9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90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6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8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7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82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3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4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8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7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8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79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76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7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8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0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7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1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70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1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72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2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6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3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64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5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6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4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6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5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58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9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60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6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5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7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52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3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4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8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4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5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89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46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7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8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0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4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1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40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1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42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2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3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3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34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5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6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4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3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5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28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9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30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6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2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7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22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3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4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8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1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2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599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16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7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8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0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1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1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10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1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12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2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0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3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04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5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6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4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90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5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98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9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900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6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9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7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92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3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4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8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8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9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09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86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7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8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0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8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1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80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1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82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2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7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3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74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5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6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4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7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5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68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9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70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6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6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7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62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3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4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8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5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6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19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56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7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8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0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5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1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50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1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52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2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4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3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44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5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6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4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4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5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38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9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40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6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3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7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32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3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4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8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2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3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29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26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7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8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0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2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1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20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1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22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2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1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3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14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5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6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4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1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5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08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9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10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6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0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7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802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3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4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8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9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80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39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96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7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8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0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9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1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90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1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92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2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8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3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84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5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6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4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8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5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78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9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80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6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7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7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72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3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4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8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6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7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49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66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7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8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0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6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1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60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1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62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2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5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3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54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5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6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4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5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5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48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9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50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6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4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7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42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3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4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8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3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4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59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36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7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8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60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3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61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30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1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32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62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2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63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24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5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6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7664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872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65" name="Group 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18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9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20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66" name="Group 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15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6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7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67" name="Group 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12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3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4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68" name="Group 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09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0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11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69" name="Group 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06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7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8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0" name="Group 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03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4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5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1" name="Group 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700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1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702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2" name="Group 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97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8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9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3" name="Group 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94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5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6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4" name="Group 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91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2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3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5" name="Group 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88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9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90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6" name="Group 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85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6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7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7" name="Group 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82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3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4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8" name="Group 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79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0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81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79" name="Group 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76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7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8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0" name="Group 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73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4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5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1" name="Group 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70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1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72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2" name="Group 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67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8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9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3" name="Group 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64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5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6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4" name="Group 7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61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2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3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5" name="Group 8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58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9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60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6" name="Group 8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55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6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7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7" name="Group 8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52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3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4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8" name="Group 9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49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0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51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89" name="Group 9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46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7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8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0" name="Group 10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43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4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5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1" name="Group 10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40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1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42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2" name="Group 10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37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8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9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3" name="Group 1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34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5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6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4" name="Group 1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31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2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3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5" name="Group 1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28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9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30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6" name="Group 1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25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6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7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7" name="Group 1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22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3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4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8" name="Group 1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19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0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21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699" name="Group 1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16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7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8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0" name="Group 1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13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4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5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1" name="Group 1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10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1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12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2" name="Group 1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07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8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9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3" name="Group 1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04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5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6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4" name="Group 1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601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2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3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5" name="Group 1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98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9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600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6" name="Group 1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95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6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7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7" name="Group 1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92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3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4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8" name="Group 1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89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0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91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09" name="Group 17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86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7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8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0" name="Group 18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83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4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5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1" name="Group 18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80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1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82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2" name="Group 18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77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8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9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3" name="Group 19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74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5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6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4" name="Group 19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71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2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3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5" name="Group 20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68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9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70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6" name="Group 20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65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6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7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7" name="Group 20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62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3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4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8" name="Group 2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59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0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61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19" name="Group 2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56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7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8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0" name="Group 2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53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4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5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1" name="Group 2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50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1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52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2" name="Group 2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47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8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9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3" name="Group 2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44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5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6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4" name="Group 2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41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2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3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5" name="Group 2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38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9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40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6" name="Group 2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35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6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7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7" name="Group 2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32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3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4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8" name="Group 2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29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0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31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29" name="Group 2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26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7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8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0" name="Group 2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23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4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5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1" name="Group 2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20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1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22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2" name="Group 2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17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8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9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3" name="Group 2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14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5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6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4" name="Group 27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11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2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3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5" name="Group 28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08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9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10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6" name="Group 28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05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6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7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7" name="Group 28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502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3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4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8" name="Group 29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99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0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501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39" name="Group 29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96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7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8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0" name="Group 30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93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4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5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1" name="Group 30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90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1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92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2" name="Group 30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87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8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9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3" name="Group 3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84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5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6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4" name="Group 3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81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2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3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5" name="Group 3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78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9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80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6" name="Group 3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75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6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7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7" name="Group 3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72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3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4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8" name="Group 3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69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0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71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49" name="Group 3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66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7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8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0" name="Group 3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63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4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5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1" name="Group 3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60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1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62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2" name="Group 3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57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8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9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3" name="Group 3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54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5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6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4" name="Group 3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51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2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3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5" name="Group 3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48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9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50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6" name="Group 3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45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6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7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7" name="Group 3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42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3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4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8" name="Group 3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39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0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41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59" name="Group 37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36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7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8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0" name="Group 38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33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4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5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1" name="Group 38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30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1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32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2" name="Group 38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2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3" name="Group 39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24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5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6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4" name="Group 39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2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5" name="Group 40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18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9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20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6" name="Group 40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1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7" name="Group 40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12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3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4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8" name="Group 4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0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1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69" name="Group 4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06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7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8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0" name="Group 4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0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1" name="Group 4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400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1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402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2" name="Group 4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9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3" name="Group 4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94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5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6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4" name="Group 4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9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5" name="Group 4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88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9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90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6" name="Group 4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8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7" name="Group 4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82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3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4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8" name="Group 4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7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8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79" name="Group 4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76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7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8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0" name="Group 4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7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1" name="Group 4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70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1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72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2" name="Group 4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6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3" name="Group 4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64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5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6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4" name="Group 47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6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5" name="Group 48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58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9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60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6" name="Group 48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5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7" name="Group 48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52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3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4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8" name="Group 49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4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5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89" name="Group 49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46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7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8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90" name="Group 50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4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897791" name="Group 50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40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1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42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2" name="Group 50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3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3" name="Group 51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34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5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6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4" name="Group 51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3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5" name="Group 52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28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9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30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6" name="Group 52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2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7" name="Group 52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22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3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4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8" name="Group 53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1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2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79" name="Group 53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16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7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8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0" name="Group 54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1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1" name="Group 54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10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1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12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2" name="Group 54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0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3" name="Group 55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04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5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6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4" name="Group 557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30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5" name="Group 561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298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9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00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6" name="Group 565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29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7" name="Group 569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292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3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4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pSp>
      <xdr:nvGrpSpPr>
        <xdr:cNvPr id="4918288" name="Group 573"/>
        <xdr:cNvGrpSpPr>
          <a:grpSpLocks/>
        </xdr:cNvGrpSpPr>
      </xdr:nvGrpSpPr>
      <xdr:grpSpPr bwMode="auto">
        <a:xfrm>
          <a:off x="3067050" y="5953125"/>
          <a:ext cx="0" cy="0"/>
          <a:chOff x="63" y="1010"/>
          <a:chExt cx="31" cy="69"/>
        </a:xfrm>
      </xdr:grpSpPr>
      <xdr:sp macro="" textlink="">
        <xdr:nvSpPr>
          <xdr:cNvPr id="491828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9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82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883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86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887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90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891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94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895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98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899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02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03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06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07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10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11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2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3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14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15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6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7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18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19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0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1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22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23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4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26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27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8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9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30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31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3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34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35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7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38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39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0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1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42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43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4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46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47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8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9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50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51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54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55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7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58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59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0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1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62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63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4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5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66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67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8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70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71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2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3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74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75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6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7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78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79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0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1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82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83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4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5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86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87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8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9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90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91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2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3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94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95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6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7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998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2999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1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02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03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4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5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06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07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8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9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10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11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2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3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14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15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7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18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19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0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1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22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23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5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26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27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9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30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31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3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34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35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7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38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39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1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42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43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5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46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47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9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50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51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3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54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55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7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58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59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1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62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63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5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66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67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9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70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71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3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74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7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78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7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82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8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86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8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90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9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94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9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098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09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02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0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06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0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10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1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14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1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18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1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22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2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26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2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30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3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34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3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38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3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42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4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46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4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50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5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54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5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58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5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62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6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66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6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70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7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74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7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78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7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82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8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86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8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90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9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94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9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98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19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02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0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06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0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10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1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14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1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18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1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22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2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26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2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30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3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34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3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38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3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42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4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46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4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50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5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54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5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58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5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62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6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66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67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8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9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70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71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2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3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74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75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6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7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78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79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0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1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82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83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4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5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86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87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8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9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90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91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2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3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94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95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6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7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298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299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0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1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02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03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4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5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06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07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8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9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10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11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2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3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14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15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6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7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18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19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0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1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22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23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4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5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26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27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8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9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30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31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2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3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34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35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6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7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38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39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0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1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42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43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4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5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46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47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8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9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50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51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2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3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54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55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6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7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58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59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0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1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62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63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4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5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66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67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8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9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70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71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2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3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74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75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6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7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78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79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0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1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82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83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4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5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86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87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8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9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90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91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2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3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94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95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6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7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398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399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0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1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02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03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4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5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06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07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8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9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10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11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2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3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14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15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6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7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18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19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0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1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22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23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4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5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26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27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8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9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30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31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2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3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34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35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6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7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38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39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0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1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42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43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4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5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46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47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8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9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50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51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2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3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54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55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6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7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58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59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0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1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62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63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4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5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66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67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8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9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70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71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2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3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74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75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6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7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78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79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0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1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82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83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4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5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86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87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8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9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90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91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2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3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94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95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6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7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498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499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0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1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02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03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4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5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06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07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8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9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10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11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2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3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14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15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6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7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18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19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0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1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22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23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4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5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26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27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8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9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30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31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2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3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34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35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6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7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38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39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0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1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42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43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4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5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46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47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8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9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50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51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2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3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54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55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6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7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58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59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0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1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62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63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4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5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66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67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8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9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70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71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2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3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74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75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6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7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78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79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0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1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82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83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4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5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86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87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8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9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90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91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2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3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94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95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6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7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598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599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0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1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02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03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4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5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06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07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8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9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10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11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2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3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14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15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6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7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18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19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0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1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22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23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4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5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26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27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8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9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30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31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2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3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34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35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6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7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38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39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0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1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42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43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4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5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46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47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8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9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50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51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2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3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54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55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6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7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58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59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0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1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62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63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4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5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66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67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8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9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70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71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2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3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74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75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6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7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78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79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0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1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82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83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4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5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86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87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8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9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90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91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2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3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94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95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6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7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698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699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0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1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02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03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4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5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06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07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8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9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10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11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2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3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14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15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6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7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18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19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0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1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22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23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4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5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26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27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8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9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30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31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2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3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34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35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6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7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38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39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0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1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42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43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4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5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46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47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8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9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50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51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2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3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54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55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6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7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58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59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0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1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62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63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4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5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66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67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8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9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70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71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2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3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74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75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6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7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78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79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0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1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82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83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4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5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86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87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8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9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90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91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2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3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94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95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6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7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798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799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0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1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02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03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4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5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06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07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8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9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10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11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2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3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14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15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6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7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18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19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0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1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22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23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4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5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26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27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8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9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30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31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2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3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34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35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6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7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38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39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0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1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42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4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46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4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50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5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54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5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58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5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62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6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66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6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70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7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74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7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78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7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82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8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86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8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90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9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94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9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898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89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02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0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06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0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10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1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14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1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18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1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22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2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26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2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30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3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34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3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38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3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42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4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46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4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50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5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54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5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58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5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62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6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66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6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70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7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74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7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78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7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82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8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86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8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90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9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94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9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998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399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02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0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06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0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10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1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14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1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18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1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22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2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26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2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30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3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34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35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6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7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38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39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0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1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42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43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4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5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46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47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8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9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50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51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2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3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54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55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6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7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58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59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0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1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62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63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4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5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66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67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8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9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70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71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2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3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74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75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6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7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78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79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0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1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82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83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4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5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86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87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8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9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90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91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2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3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94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95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6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7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098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099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0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1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02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03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4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5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06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07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8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9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10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11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2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3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14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15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6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7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18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19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0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1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22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23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4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5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26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27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8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9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30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31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2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3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34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35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7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38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39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0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1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42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43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4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5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46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47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8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9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50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51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2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3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54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55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6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7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58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59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0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1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62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63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4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5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66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67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8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9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70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71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2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3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74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75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6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7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78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79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0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1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82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83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4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5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86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87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8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9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90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91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2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3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94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95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6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7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198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199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0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1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02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03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4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5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06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07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8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9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10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11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2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3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14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15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6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7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18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19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0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1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22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23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4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5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26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27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8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9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30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31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2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3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34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35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6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7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38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39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0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1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42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43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4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5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46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47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8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9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50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51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2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3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54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55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6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7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58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59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0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1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62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63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4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5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66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67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8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9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70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71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2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3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74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75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6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7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78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79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0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1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82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83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4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5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86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87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8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9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90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91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2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3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94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95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6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7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298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299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0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1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02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03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4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5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06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07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8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9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10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11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2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3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14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15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6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7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18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19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0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1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22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23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4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5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26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27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8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9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30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31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2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3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34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35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6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7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38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39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0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1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42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43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4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5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46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47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8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9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50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51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2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3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54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55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6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7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58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59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0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1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62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63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4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5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66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67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8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9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70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71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2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3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74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75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6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7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78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79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0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1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82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83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4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5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86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87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8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9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90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91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2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3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94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95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6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7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398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399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0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1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02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03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4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5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06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07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8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9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10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11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2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3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14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15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6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7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18" name="Group 7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19" name="Line 7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0" name="Line 7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1" name="Line 7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22" name="Group 7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23" name="Line 7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4" name="Line 7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5" name="Line 7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26" name="Group 7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27" name="Line 7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8" name="Line 7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9" name="Line 7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30" name="Group 7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31" name="Line 7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2" name="Line 7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3" name="Line 7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34" name="Group 7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35" name="Line 7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6" name="Line 7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7" name="Line 7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38" name="Group 7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39" name="Line 7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0" name="Line 7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1" name="Line 7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42" name="Group 7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43" name="Line 7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4" name="Line 7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5" name="Line 7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46" name="Group 7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47" name="Line 7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8" name="Line 7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9" name="Line 8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50" name="Group 8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51" name="Line 8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2" name="Line 8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3" name="Line 8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54" name="Group 8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55" name="Line 8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6" name="Line 8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7" name="Line 8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58" name="Group 8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59" name="Line 8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0" name="Line 8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1" name="Line 8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62" name="Group 8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63" name="Line 8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4" name="Line 8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5" name="Line 8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66" name="Group 8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67" name="Line 8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8" name="Line 8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9" name="Line 8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70" name="Group 8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71" name="Line 8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2" name="Line 8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3" name="Line 8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74" name="Group 8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75" name="Line 8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6" name="Line 8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7" name="Line 8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78" name="Group 8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79" name="Line 8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0" name="Line 8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1" name="Line 8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82" name="Group 8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83" name="Line 8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4" name="Line 8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5" name="Line 8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86" name="Group 8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87" name="Line 8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8" name="Line 8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9" name="Line 8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90" name="Group 8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91" name="Line 8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2" name="Line 8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3" name="Line 8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94" name="Group 8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95" name="Line 8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6" name="Line 8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7" name="Line 8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498" name="Group 8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499" name="Line 8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0" name="Line 8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1" name="Line 8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02" name="Group 8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03" name="Line 8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4" name="Line 8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5" name="Line 8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06" name="Group 8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07" name="Line 8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8" name="Line 8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9" name="Line 8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10" name="Group 8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11" name="Line 8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2" name="Line 8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3" name="Line 8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14" name="Group 8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15" name="Line 8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6" name="Line 8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7" name="Line 8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18" name="Group 8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19" name="Line 8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0" name="Line 8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1" name="Line 8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22" name="Group 8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23" name="Line 8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4" name="Line 8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5" name="Line 8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26" name="Group 8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27" name="Line 8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8" name="Line 8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9" name="Line 8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30" name="Group 8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31" name="Line 8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2" name="Line 8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3" name="Line 8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34" name="Group 8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35" name="Line 8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6" name="Line 8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7" name="Line 8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38" name="Group 8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39" name="Line 8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0" name="Line 8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1" name="Line 8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42" name="Group 8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43" name="Line 8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4" name="Line 8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5" name="Line 8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46" name="Group 8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47" name="Line 8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8" name="Line 8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9" name="Line 9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50" name="Group 9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51" name="Line 9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2" name="Line 9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3" name="Line 9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54" name="Group 9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55" name="Line 9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6" name="Line 9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7" name="Line 9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58" name="Group 9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59" name="Line 9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0" name="Line 9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1" name="Line 9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62" name="Group 9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63" name="Line 9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4" name="Line 9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5" name="Line 9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66" name="Group 9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67" name="Line 9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8" name="Line 9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9" name="Line 9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70" name="Group 9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71" name="Line 9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2" name="Line 9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3" name="Line 9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74" name="Group 9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75" name="Line 9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6" name="Line 9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7" name="Line 9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78" name="Group 9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79" name="Line 9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0" name="Line 9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1" name="Line 9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82" name="Group 9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83" name="Line 9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4" name="Line 9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5" name="Line 9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86" name="Group 9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87" name="Line 9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8" name="Line 9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9" name="Line 9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90" name="Group 9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91" name="Line 9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2" name="Line 9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3" name="Line 9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94" name="Group 9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95" name="Line 9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6" name="Line 9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7" name="Line 9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598" name="Group 9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599" name="Line 9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0" name="Line 9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1" name="Line 9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02" name="Group 9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03" name="Line 9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4" name="Line 9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5" name="Line 9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06" name="Group 9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07" name="Line 9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8" name="Line 9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9" name="Line 9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10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1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14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1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18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1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22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2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26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2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30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3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34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3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38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3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42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4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46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4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50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5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54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5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58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5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62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6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66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6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70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7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74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7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78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7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82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8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86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8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90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9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94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9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698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69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02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0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06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0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10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1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14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1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18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1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22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2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26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2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30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3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34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3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38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3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42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4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46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4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50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5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54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5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58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5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62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6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66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6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70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7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74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7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78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7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82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8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86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8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90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9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94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9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798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79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02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03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4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5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06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07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8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9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10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11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2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3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14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15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6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7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18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19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0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1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22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23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5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26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27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8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9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30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31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2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3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34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35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6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7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38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39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0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1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42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43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4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5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46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47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8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9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50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51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2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54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55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58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59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62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63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66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67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70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71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2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3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74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75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6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7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78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79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0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1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82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83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4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5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86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87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8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9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0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91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2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3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4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95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6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7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898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899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0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1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2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03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4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5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06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07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8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9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10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1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2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3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14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5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18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19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0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1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22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3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4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5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26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27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8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9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30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31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2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3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34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35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6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7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38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39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0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1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42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43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4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5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46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47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8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9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50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51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2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3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54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55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6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7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58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59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0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1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62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63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4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66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67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70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71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2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3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74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75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6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7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78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79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0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1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82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83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4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5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86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87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8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9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90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91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2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3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94" name="Group 3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95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6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7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998" name="Group 3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4999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0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1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02" name="Group 3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03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4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5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06" name="Group 3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07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8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9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10" name="Group 4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11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2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3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14" name="Group 4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15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6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7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18" name="Group 4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19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0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1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22" name="Group 4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23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4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5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26" name="Group 4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27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8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9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30" name="Group 4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31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2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3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34" name="Group 4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35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6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7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38" name="Group 4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39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42" name="Group 4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43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4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5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46" name="Group 4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47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8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9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50" name="Group 4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51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2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3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54" name="Group 4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55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6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7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58" name="Group 4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59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0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1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62" name="Group 4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63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4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5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66" name="Group 4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67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8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9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70" name="Group 4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71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2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3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74" name="Group 4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75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6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7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78" name="Group 4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79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0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1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82" name="Group 4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83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4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5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86" name="Group 47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87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8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9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90" name="Group 48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91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2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3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94" name="Group 48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95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6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7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098" name="Group 48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099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0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1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02" name="Group 49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03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4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5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06" name="Group 49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07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8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9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10" name="Group 50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11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2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3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14" name="Group 50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15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6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7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18" name="Group 50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19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0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1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22" name="Group 51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23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4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5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26" name="Group 51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27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8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9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30" name="Group 52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31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2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3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34" name="Group 52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35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6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7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38" name="Group 52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39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0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1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42" name="Group 53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43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4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5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46" name="Group 53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47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8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9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50" name="Group 54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51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2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3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54" name="Group 54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55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6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7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58" name="Group 54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59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0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1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62" name="Group 55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63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4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5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66" name="Group 557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67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8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9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70" name="Group 561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71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2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3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74" name="Group 565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75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6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7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78" name="Group 569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79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0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1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5182" name="Group 573"/>
        <xdr:cNvGrpSpPr>
          <a:grpSpLocks/>
        </xdr:cNvGrpSpPr>
      </xdr:nvGrpSpPr>
      <xdr:grpSpPr bwMode="auto">
        <a:xfrm>
          <a:off x="3067050" y="1790700"/>
          <a:ext cx="0" cy="0"/>
          <a:chOff x="63" y="1010"/>
          <a:chExt cx="31" cy="69"/>
        </a:xfrm>
      </xdr:grpSpPr>
      <xdr:sp macro="" textlink="">
        <xdr:nvSpPr>
          <xdr:cNvPr id="5183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4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5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186" name="Group 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187" name="Line 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8" name="Line 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9" name="Line 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190" name="Group 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191" name="Line 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2" name="Line 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3" name="Line 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194" name="Group 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195" name="Line 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6" name="Line 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7" name="Line 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198" name="Group 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199" name="Line 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0" name="Line 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1" name="Line 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02" name="Group 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03" name="Line 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4" name="Line 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5" name="Line 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06" name="Group 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07" name="Line 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8" name="Line 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9" name="Line 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10" name="Group 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11" name="Line 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2" name="Line 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3" name="Line 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14" name="Group 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15" name="Line 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6" name="Line 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7" name="Line 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18" name="Group 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19" name="Line 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0" name="Line 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1" name="Line 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22" name="Group 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23" name="Line 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4" name="Line 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5" name="Line 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26" name="Group 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27" name="Line 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8" name="Line 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9" name="Line 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30" name="Group 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31" name="Line 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2" name="Line 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3" name="Line 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34" name="Group 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35" name="Line 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6" name="Line 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7" name="Line 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38" name="Group 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39" name="Line 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0" name="Line 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1" name="Line 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42" name="Group 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43" name="Line 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4" name="Line 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5" name="Line 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46" name="Group 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47" name="Line 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8" name="Line 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9" name="Line 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50" name="Group 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51" name="Line 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2" name="Line 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3" name="Line 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54" name="Group 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55" name="Line 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6" name="Line 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" name="Line 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58" name="Group 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59" name="Line 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0" name="Line 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1" name="Line 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62" name="Group 7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63" name="Line 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4" name="Line 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5" name="Line 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66" name="Group 8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67" name="Line 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8" name="Line 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9" name="Line 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70" name="Group 8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71" name="Line 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2" name="Line 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3" name="Line 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74" name="Group 8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75" name="Line 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6" name="Line 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7" name="Line 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78" name="Group 9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79" name="Line 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0" name="Line 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1" name="Line 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82" name="Group 9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83" name="Line 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4" name="Line 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" name="Line 1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86" name="Group 10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87" name="Line 1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8" name="Line 1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9" name="Line 1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90" name="Group 10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91" name="Line 1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2" name="Line 1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3" name="Line 1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94" name="Group 10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95" name="Line 1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6" name="Line 1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7" name="Line 1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298" name="Group 1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299" name="Line 1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0" name="Line 1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1" name="Line 1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02" name="Group 1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03" name="Line 1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4" name="Line 1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5" name="Line 1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06" name="Group 1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07" name="Line 1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8" name="Line 1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9" name="Line 1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10" name="Group 1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11" name="Line 1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2" name="Line 1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3" name="Line 1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14" name="Group 1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15" name="Line 1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6" name="Line 1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7" name="Line 1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18" name="Group 1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19" name="Line 1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0" name="Line 1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1" name="Line 1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22" name="Group 1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23" name="Line 1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4" name="Line 1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5" name="Line 1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26" name="Group 1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27" name="Line 1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8" name="Line 1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9" name="Line 1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30" name="Group 1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31" name="Line 1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2" name="Line 1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3" name="Line 1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34" name="Group 1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35" name="Line 1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6" name="Line 1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7" name="Line 1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38" name="Group 1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39" name="Line 1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0" name="Line 1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1" name="Line 1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42" name="Group 1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43" name="Line 1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4" name="Line 1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5" name="Line 1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46" name="Group 1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47" name="Line 1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8" name="Line 1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9" name="Line 1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50" name="Group 1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51" name="Line 1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2" name="Line 1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3" name="Line 1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54" name="Group 1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55" name="Line 1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6" name="Line 1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57" name="Line 1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58" name="Group 1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59" name="Line 1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0" name="Line 1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1" name="Line 1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62" name="Group 17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63" name="Line 1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4" name="Line 1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5" name="Line 1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66" name="Group 18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67" name="Line 1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8" name="Line 1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9" name="Line 1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70" name="Group 18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71" name="Line 1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2" name="Line 1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3" name="Line 1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74" name="Group 18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75" name="Line 1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6" name="Line 1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7" name="Line 1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78" name="Group 19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79" name="Line 1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0" name="Line 1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1" name="Line 1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82" name="Group 19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83" name="Line 1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4" name="Line 1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5" name="Line 2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86" name="Group 20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87" name="Line 2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8" name="Line 2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9" name="Line 2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90" name="Group 20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91" name="Line 2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2" name="Line 2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3" name="Line 2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94" name="Group 20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95" name="Line 2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6" name="Line 2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7" name="Line 2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398" name="Group 2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399" name="Line 2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0" name="Line 2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1" name="Line 2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02" name="Group 2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03" name="Line 2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4" name="Line 2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5" name="Line 2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06" name="Group 2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07" name="Line 2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8" name="Line 2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9" name="Line 2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10" name="Group 2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11" name="Line 2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2" name="Line 2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3" name="Line 2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14" name="Group 2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15" name="Line 2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6" name="Line 2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7" name="Line 2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18" name="Group 2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19" name="Line 2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0" name="Line 2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" name="Line 2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22" name="Group 2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23" name="Line 2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4" name="Line 2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5" name="Line 2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26" name="Group 2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27" name="Line 2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8" name="Line 2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9" name="Line 2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30" name="Group 2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31" name="Line 2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2" name="Line 2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3" name="Line 2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34" name="Group 2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35" name="Line 2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6" name="Line 2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7" name="Line 2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38" name="Group 2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39" name="Line 2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0" name="Line 2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1" name="Line 2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42" name="Group 2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43" name="Line 2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4" name="Line 2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5" name="Line 2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46" name="Group 2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47" name="Line 2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8" name="Line 2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9" name="Line 2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50" name="Group 2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51" name="Line 2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2" name="Line 2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3" name="Line 2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54" name="Group 2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55" name="Line 2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6" name="Line 2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7" name="Line 2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58" name="Group 2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59" name="Line 2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0" name="Line 2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1" name="Line 2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62" name="Group 27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63" name="Line 2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4" name="Line 2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5" name="Line 2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66" name="Group 28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67" name="Line 2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8" name="Line 2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9" name="Line 2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70" name="Group 28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71" name="Line 2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2" name="Line 2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3" name="Line 2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74" name="Group 28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75" name="Line 2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6" name="Line 2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7" name="Line 2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78" name="Group 29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79" name="Line 2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0" name="Line 2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1" name="Line 2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82" name="Group 29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83" name="Line 2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4" name="Line 2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5" name="Line 3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86" name="Group 30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87" name="Line 3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8" name="Line 3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9" name="Line 3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90" name="Group 30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91" name="Line 3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2" name="Line 3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3" name="Line 3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94" name="Group 30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95" name="Line 3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6" name="Line 3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7" name="Line 3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498" name="Group 3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499" name="Line 3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0" name="Line 3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1" name="Line 3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02" name="Group 3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03" name="Line 3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4" name="Line 3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5" name="Line 3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06" name="Group 3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07" name="Line 3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8" name="Line 3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9" name="Line 3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10" name="Group 3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11" name="Line 3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2" name="Line 3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3" name="Line 3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14" name="Group 3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15" name="Line 3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6" name="Line 3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7" name="Line 3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18" name="Group 3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19" name="Line 3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0" name="Line 3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1" name="Line 3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22" name="Group 3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23" name="Line 3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4" name="Line 3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5" name="Line 3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26" name="Group 3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27" name="Line 3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8" name="Line 3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9" name="Line 3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30" name="Group 3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31" name="Line 3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2" name="Line 3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3" name="Line 3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34" name="Group 3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35" name="Line 3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6" name="Line 3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7" name="Line 3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38" name="Group 3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39" name="Line 3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0" name="Line 3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1" name="Line 3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42" name="Group 3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43" name="Line 3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4" name="Line 3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5" name="Line 3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46" name="Group 3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47" name="Line 3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8" name="Line 3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9" name="Line 3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50" name="Group 3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51" name="Line 3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2" name="Line 3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3" name="Line 3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54" name="Group 3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55" name="Line 3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6" name="Line 3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7" name="Line 3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58" name="Group 3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59" name="Line 3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0" name="Line 3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1" name="Line 3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62" name="Group 37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63" name="Line 3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4" name="Line 3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5" name="Line 3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66" name="Group 38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67" name="Line 3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8" name="Line 3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9" name="Line 3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70" name="Group 38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71" name="Line 3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2" name="Line 3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3" name="Line 3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74" name="Group 38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75" name="Line 3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6" name="Line 3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7" name="Line 3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78" name="Group 39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79" name="Line 3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0" name="Line 3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1" name="Line 3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82" name="Group 39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83" name="Line 3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4" name="Line 3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5" name="Line 4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86" name="Group 40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87" name="Line 4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8" name="Line 4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9" name="Line 4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90" name="Group 40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91" name="Line 4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2" name="Line 4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3" name="Line 4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94" name="Group 40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95" name="Line 4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6" name="Line 4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7" name="Line 4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598" name="Group 4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599" name="Line 4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0" name="Line 4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1" name="Line 4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02" name="Group 4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03" name="Line 4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4" name="Line 4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5" name="Line 4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06" name="Group 4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07" name="Line 4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8" name="Line 4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9" name="Line 4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10" name="Group 4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11" name="Line 4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2" name="Line 4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3" name="Line 4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14" name="Group 4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15" name="Line 4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6" name="Line 4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7" name="Line 4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18" name="Group 4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19" name="Line 4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0" name="Line 4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1" name="Line 4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22" name="Group 4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23" name="Line 4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4" name="Line 4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5" name="Line 4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26" name="Group 4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27" name="Line 4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8" name="Line 4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" name="Line 4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30" name="Group 4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31" name="Line 4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2" name="Line 4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3" name="Line 4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34" name="Group 4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35" name="Line 4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6" name="Line 4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7" name="Line 4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38" name="Group 4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39" name="Line 4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0" name="Line 4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1" name="Line 4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42" name="Group 4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43" name="Line 4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4" name="Line 4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5" name="Line 4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46" name="Group 4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47" name="Line 4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8" name="Line 4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9" name="Line 4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50" name="Group 4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51" name="Line 4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2" name="Line 4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3" name="Line 4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54" name="Group 4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55" name="Line 4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6" name="Line 4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7" name="Line 4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58" name="Group 4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59" name="Line 4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0" name="Line 4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1" name="Line 4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62" name="Group 47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63" name="Line 47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4" name="Line 47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5" name="Line 48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66" name="Group 48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67" name="Line 48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8" name="Line 48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9" name="Line 48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70" name="Group 48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71" name="Line 48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2" name="Line 48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3" name="Line 48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74" name="Group 48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75" name="Line 49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6" name="Line 49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7" name="Line 49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78" name="Group 49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79" name="Line 49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0" name="Line 49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1" name="Line 49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82" name="Group 49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83" name="Line 49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4" name="Line 49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5" name="Line 50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86" name="Group 50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87" name="Line 50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8" name="Line 50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9" name="Line 50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90" name="Group 50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91" name="Line 50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2" name="Line 50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3" name="Line 50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94" name="Group 50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95" name="Line 51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6" name="Line 51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7" name="Line 51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698" name="Group 51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699" name="Line 51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0" name="Line 51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1" name="Line 51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02" name="Group 51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03" name="Line 51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4" name="Line 51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5" name="Line 52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06" name="Group 52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07" name="Line 52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8" name="Line 52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9" name="Line 52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10" name="Group 52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11" name="Line 52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2" name="Line 52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3" name="Line 52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14" name="Group 52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15" name="Line 53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6" name="Line 53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7" name="Line 53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18" name="Group 53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19" name="Line 53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0" name="Line 53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1" name="Line 53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22" name="Group 53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23" name="Line 53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4" name="Line 53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5" name="Line 54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26" name="Group 54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27" name="Line 54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8" name="Line 54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9" name="Line 54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30" name="Group 54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31" name="Line 54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2" name="Line 54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3" name="Line 54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34" name="Group 54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35" name="Line 55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6" name="Line 55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7" name="Line 55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38" name="Group 55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39" name="Line 55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0" name="Line 55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1" name="Line 55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42" name="Group 557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43" name="Line 558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4" name="Line 559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5" name="Line 560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46" name="Group 561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47" name="Line 562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8" name="Line 563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9" name="Line 564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50" name="Group 565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51" name="Line 566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2" name="Line 567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3" name="Line 568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54" name="Group 569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55" name="Line 570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6" name="Line 571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7" name="Line 572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grpSp>
      <xdr:nvGrpSpPr>
        <xdr:cNvPr id="5758" name="Group 573"/>
        <xdr:cNvGrpSpPr>
          <a:grpSpLocks/>
        </xdr:cNvGrpSpPr>
      </xdr:nvGrpSpPr>
      <xdr:grpSpPr bwMode="auto">
        <a:xfrm>
          <a:off x="3619500" y="22612350"/>
          <a:ext cx="0" cy="0"/>
          <a:chOff x="63" y="1010"/>
          <a:chExt cx="31" cy="69"/>
        </a:xfrm>
      </xdr:grpSpPr>
      <xdr:sp macro="" textlink="">
        <xdr:nvSpPr>
          <xdr:cNvPr id="5759" name="Line 574"/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0" name="Line 575"/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1" name="Line 576"/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Normal="100" workbookViewId="0">
      <selection activeCell="M5" sqref="M5"/>
    </sheetView>
  </sheetViews>
  <sheetFormatPr defaultRowHeight="12.75" x14ac:dyDescent="0.2"/>
  <cols>
    <col min="1" max="1" width="5.28515625" style="2" customWidth="1"/>
    <col min="2" max="2" width="24.5703125" style="2" customWidth="1"/>
    <col min="3" max="3" width="5.5703125" style="1" customWidth="1"/>
    <col min="4" max="4" width="8.42578125" style="9" customWidth="1"/>
    <col min="5" max="5" width="8.42578125" style="10" customWidth="1"/>
    <col min="6" max="6" width="7.7109375" style="1" customWidth="1"/>
    <col min="7" max="7" width="5.5703125" style="1" customWidth="1"/>
    <col min="8" max="8" width="7.42578125" style="2" customWidth="1"/>
    <col min="9" max="9" width="10.140625" style="2" customWidth="1"/>
    <col min="10" max="10" width="8.28515625" style="2" customWidth="1"/>
    <col min="11" max="11" width="9" style="2" customWidth="1"/>
    <col min="12" max="12" width="9.42578125" style="2" customWidth="1"/>
    <col min="13" max="13" width="10.85546875" style="2" customWidth="1"/>
    <col min="14" max="14" width="10" style="2" customWidth="1"/>
    <col min="15" max="15" width="10.7109375" style="2" customWidth="1"/>
    <col min="16" max="16" width="10.140625" bestFit="1" customWidth="1"/>
    <col min="17" max="17" width="9.140625" style="2"/>
    <col min="18" max="18" width="11.140625" style="2" bestFit="1" customWidth="1"/>
    <col min="19" max="16384" width="9.140625" style="2"/>
  </cols>
  <sheetData>
    <row r="1" spans="1:26" ht="27.75" customHeight="1" x14ac:dyDescent="0.25">
      <c r="B1" s="39" t="s">
        <v>67</v>
      </c>
      <c r="C1" s="220" t="s">
        <v>53</v>
      </c>
      <c r="D1" s="220"/>
      <c r="E1" s="220"/>
      <c r="F1" s="220"/>
      <c r="G1" s="220"/>
      <c r="H1" s="220"/>
      <c r="I1" s="220"/>
      <c r="O1"/>
      <c r="P1" s="2"/>
    </row>
    <row r="2" spans="1:26" ht="6.75" customHeight="1" x14ac:dyDescent="0.25">
      <c r="B2" s="39"/>
      <c r="C2" s="2"/>
      <c r="E2" s="2"/>
      <c r="F2" s="2"/>
      <c r="G2" s="2"/>
      <c r="O2"/>
      <c r="P2" s="2"/>
    </row>
    <row r="3" spans="1:26" ht="16.5" customHeight="1" x14ac:dyDescent="0.25">
      <c r="B3" s="40" t="s">
        <v>131</v>
      </c>
      <c r="C3" s="40" t="s">
        <v>132</v>
      </c>
      <c r="E3" s="2"/>
      <c r="F3" s="2"/>
      <c r="G3" s="2"/>
      <c r="O3"/>
      <c r="P3" s="2"/>
    </row>
    <row r="4" spans="1:26" ht="17.25" customHeight="1" x14ac:dyDescent="0.25">
      <c r="B4" s="194" t="s">
        <v>133</v>
      </c>
      <c r="C4" s="40" t="s">
        <v>175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/>
      <c r="P4" s="41"/>
    </row>
    <row r="5" spans="1:26" s="41" customFormat="1" ht="17.25" customHeight="1" x14ac:dyDescent="0.25">
      <c r="B5" s="40" t="s">
        <v>134</v>
      </c>
      <c r="C5" s="40" t="s">
        <v>135</v>
      </c>
      <c r="J5" s="311"/>
      <c r="K5" s="311"/>
      <c r="L5" s="311"/>
      <c r="M5" s="311"/>
      <c r="N5" s="311"/>
      <c r="O5" s="311"/>
      <c r="Z5" s="42"/>
    </row>
    <row r="6" spans="1:26" x14ac:dyDescent="0.2">
      <c r="B6" s="36"/>
      <c r="C6" s="9"/>
      <c r="D6" s="35"/>
      <c r="E6" s="11"/>
      <c r="F6" s="11"/>
      <c r="G6" s="2"/>
      <c r="M6" s="312"/>
      <c r="N6" s="313"/>
      <c r="O6" s="315"/>
      <c r="P6" s="2"/>
    </row>
    <row r="7" spans="1:26" ht="16.5" customHeight="1" thickBot="1" x14ac:dyDescent="0.3">
      <c r="A7" s="153"/>
      <c r="C7" s="2"/>
      <c r="D7" s="2"/>
      <c r="E7" s="2"/>
      <c r="F7" s="2"/>
      <c r="G7" s="2"/>
      <c r="K7" s="314"/>
      <c r="L7" s="312"/>
      <c r="N7" s="316"/>
      <c r="O7" s="315"/>
      <c r="P7" s="2"/>
    </row>
    <row r="8" spans="1:26" s="12" customFormat="1" ht="19.5" customHeight="1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6" s="12" customFormat="1" ht="18" customHeight="1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6" s="16" customFormat="1" ht="15" customHeight="1" x14ac:dyDescent="0.15">
      <c r="B10" s="13"/>
      <c r="C10" s="13"/>
      <c r="D10" s="15"/>
      <c r="E10" s="15"/>
      <c r="F10" s="15"/>
      <c r="G10" s="14"/>
      <c r="H10" s="73"/>
      <c r="I10" s="15"/>
      <c r="J10" s="73"/>
      <c r="K10" s="13"/>
      <c r="L10" s="13"/>
      <c r="M10" s="13"/>
      <c r="N10" s="13"/>
    </row>
    <row r="11" spans="1:26" s="16" customFormat="1" ht="15" x14ac:dyDescent="0.2">
      <c r="A11" s="25">
        <v>1</v>
      </c>
      <c r="B11" s="25" t="s">
        <v>16</v>
      </c>
      <c r="C11" s="3"/>
      <c r="D11" s="22"/>
      <c r="E11" s="22"/>
      <c r="F11" s="22"/>
      <c r="G11" s="18"/>
      <c r="H11" s="14"/>
      <c r="I11" s="18"/>
      <c r="J11" s="14"/>
      <c r="K11" s="17"/>
      <c r="L11" s="17"/>
      <c r="M11" s="17"/>
      <c r="N11" s="17"/>
    </row>
    <row r="12" spans="1:26" s="16" customFormat="1" ht="10.5" customHeight="1" thickBot="1" x14ac:dyDescent="0.25">
      <c r="B12" s="4"/>
      <c r="C12" s="3"/>
      <c r="D12" s="22"/>
      <c r="E12" s="22"/>
      <c r="F12" s="22"/>
      <c r="G12" s="18"/>
      <c r="H12" s="18"/>
      <c r="I12" s="18"/>
      <c r="J12" s="18"/>
      <c r="K12" s="17"/>
      <c r="L12" s="17"/>
      <c r="M12" s="17"/>
      <c r="N12" s="17"/>
    </row>
    <row r="13" spans="1:26" s="16" customFormat="1" ht="27.75" customHeight="1" x14ac:dyDescent="0.2">
      <c r="A13" s="77" t="s">
        <v>25</v>
      </c>
      <c r="B13" s="78" t="s">
        <v>273</v>
      </c>
      <c r="C13" s="30" t="s">
        <v>4</v>
      </c>
      <c r="D13" s="31">
        <v>200</v>
      </c>
      <c r="E13" s="31"/>
      <c r="F13" s="31"/>
      <c r="G13" s="31"/>
      <c r="H13" s="27"/>
      <c r="I13" s="31"/>
      <c r="J13" s="27"/>
      <c r="K13" s="27"/>
      <c r="L13" s="27"/>
      <c r="M13" s="27"/>
      <c r="N13" s="27"/>
    </row>
    <row r="14" spans="1:26" s="16" customFormat="1" ht="45" customHeight="1" x14ac:dyDescent="0.2">
      <c r="A14" s="79" t="s">
        <v>26</v>
      </c>
      <c r="B14" s="75" t="s">
        <v>274</v>
      </c>
      <c r="C14" s="20" t="s">
        <v>3</v>
      </c>
      <c r="D14" s="68">
        <v>1</v>
      </c>
      <c r="E14" s="23"/>
      <c r="F14" s="23"/>
      <c r="G14" s="23"/>
      <c r="H14" s="23"/>
      <c r="I14" s="21"/>
      <c r="J14" s="21"/>
      <c r="K14" s="21"/>
      <c r="L14" s="21"/>
      <c r="M14" s="21"/>
      <c r="N14" s="21"/>
    </row>
    <row r="15" spans="1:26" s="16" customFormat="1" ht="17.25" customHeight="1" x14ac:dyDescent="0.2">
      <c r="A15" s="210" t="s">
        <v>27</v>
      </c>
      <c r="B15" s="211" t="s">
        <v>275</v>
      </c>
      <c r="C15" s="212" t="s">
        <v>3</v>
      </c>
      <c r="D15" s="213">
        <v>1</v>
      </c>
      <c r="E15" s="23"/>
      <c r="F15" s="23"/>
      <c r="G15" s="23"/>
      <c r="H15" s="23"/>
      <c r="I15" s="21"/>
      <c r="J15" s="21"/>
      <c r="K15" s="21"/>
      <c r="L15" s="21"/>
      <c r="M15" s="21"/>
      <c r="N15" s="21"/>
    </row>
    <row r="16" spans="1:26" ht="38.25" customHeight="1" thickBot="1" x14ac:dyDescent="0.25">
      <c r="A16" s="139" t="s">
        <v>28</v>
      </c>
      <c r="B16" s="81" t="s">
        <v>276</v>
      </c>
      <c r="C16" s="69" t="s">
        <v>0</v>
      </c>
      <c r="D16" s="74">
        <v>2975.1</v>
      </c>
      <c r="E16" s="74"/>
      <c r="F16" s="74"/>
      <c r="G16" s="74"/>
      <c r="H16" s="71"/>
      <c r="I16" s="74"/>
      <c r="J16" s="71"/>
      <c r="K16" s="71"/>
      <c r="L16" s="71"/>
      <c r="M16" s="71"/>
      <c r="N16" s="71"/>
      <c r="O16"/>
      <c r="P16" s="2"/>
    </row>
    <row r="17" spans="1:17" ht="13.5" thickBot="1" x14ac:dyDescent="0.25">
      <c r="B17" s="7" t="s">
        <v>2</v>
      </c>
      <c r="C17" s="6"/>
      <c r="D17" s="5"/>
      <c r="E17" s="5"/>
      <c r="F17" s="5"/>
      <c r="G17" s="93"/>
      <c r="H17" s="94"/>
      <c r="I17" s="93"/>
      <c r="J17" s="19"/>
      <c r="K17" s="19"/>
      <c r="L17" s="95"/>
      <c r="M17" s="19"/>
      <c r="N17" s="320"/>
      <c r="O17"/>
      <c r="P17" s="2"/>
    </row>
    <row r="18" spans="1:17" x14ac:dyDescent="0.2">
      <c r="B18" s="7"/>
      <c r="C18" s="5"/>
      <c r="D18" s="5"/>
      <c r="E18" s="5"/>
      <c r="F18" s="93"/>
      <c r="G18" s="93"/>
      <c r="H18" s="94"/>
      <c r="I18" s="94"/>
      <c r="K18" s="94"/>
      <c r="L18" s="19"/>
      <c r="M18" s="19"/>
      <c r="N18" s="82"/>
      <c r="P18" s="2"/>
    </row>
    <row r="19" spans="1:17" ht="15.75" thickBot="1" x14ac:dyDescent="0.25">
      <c r="B19" s="25" t="s">
        <v>51</v>
      </c>
      <c r="C19" s="6"/>
      <c r="D19" s="5"/>
      <c r="E19" s="5"/>
      <c r="F19" s="5"/>
      <c r="G19" s="93"/>
      <c r="H19" s="93"/>
      <c r="I19" s="94"/>
      <c r="J19" s="94"/>
      <c r="K19" s="19"/>
      <c r="L19" s="19"/>
      <c r="M19" s="19"/>
      <c r="N19" s="19"/>
      <c r="P19" s="2"/>
    </row>
    <row r="20" spans="1:17" x14ac:dyDescent="0.2">
      <c r="A20" s="278"/>
      <c r="B20" s="279"/>
      <c r="C20" s="30"/>
      <c r="D20" s="30"/>
      <c r="E20" s="31"/>
      <c r="F20" s="31"/>
      <c r="G20" s="280"/>
      <c r="H20" s="31"/>
      <c r="I20" s="27"/>
      <c r="J20" s="27"/>
      <c r="K20" s="27"/>
      <c r="L20" s="27"/>
      <c r="M20" s="27"/>
      <c r="N20" s="281"/>
      <c r="P20" s="2"/>
    </row>
    <row r="21" spans="1:17" ht="14.25" x14ac:dyDescent="0.2">
      <c r="A21" s="175"/>
      <c r="B21" s="282" t="s">
        <v>176</v>
      </c>
      <c r="C21" s="84"/>
      <c r="D21" s="84"/>
      <c r="E21" s="84"/>
      <c r="F21" s="84"/>
      <c r="G21" s="84"/>
      <c r="H21" s="84"/>
      <c r="I21" s="84"/>
      <c r="J21" s="84"/>
      <c r="K21" s="283"/>
      <c r="L21" s="283"/>
      <c r="M21" s="283"/>
      <c r="N21" s="173"/>
      <c r="P21" s="2"/>
    </row>
    <row r="22" spans="1:17" x14ac:dyDescent="0.2">
      <c r="A22" s="175"/>
      <c r="B22" s="284" t="s">
        <v>177</v>
      </c>
      <c r="C22" s="285" t="s">
        <v>178</v>
      </c>
      <c r="D22" s="286">
        <v>0.2359</v>
      </c>
      <c r="E22" s="84"/>
      <c r="F22" s="84"/>
      <c r="G22" s="84"/>
      <c r="H22" s="84"/>
      <c r="I22" s="84"/>
      <c r="J22" s="84"/>
      <c r="K22" s="287"/>
      <c r="L22" s="84"/>
      <c r="M22" s="84"/>
      <c r="N22" s="288"/>
      <c r="P22" s="2"/>
    </row>
    <row r="23" spans="1:17" ht="15.75" thickBot="1" x14ac:dyDescent="0.25">
      <c r="A23" s="174"/>
      <c r="B23" s="289" t="s">
        <v>179</v>
      </c>
      <c r="C23" s="290"/>
      <c r="D23" s="291"/>
      <c r="E23" s="172"/>
      <c r="F23" s="172"/>
      <c r="G23" s="172"/>
      <c r="H23" s="172"/>
      <c r="I23" s="172"/>
      <c r="J23" s="172"/>
      <c r="K23" s="172"/>
      <c r="L23" s="172"/>
      <c r="M23" s="292"/>
      <c r="N23" s="293"/>
      <c r="P23" s="2"/>
    </row>
    <row r="24" spans="1:17" x14ac:dyDescent="0.2">
      <c r="B24" s="1"/>
      <c r="C24" s="9"/>
      <c r="D24" s="10"/>
      <c r="E24" s="5"/>
      <c r="F24" s="5"/>
      <c r="G24" s="93"/>
      <c r="H24" s="93"/>
      <c r="I24" s="94"/>
      <c r="J24" s="94"/>
      <c r="L24" s="19"/>
      <c r="M24" s="19"/>
      <c r="N24" s="19"/>
      <c r="P24" s="2"/>
    </row>
    <row r="25" spans="1:17" s="45" customFormat="1" ht="13.5" thickBot="1" x14ac:dyDescent="0.25">
      <c r="B25" s="319" t="s">
        <v>82</v>
      </c>
      <c r="C25" s="319"/>
      <c r="D25" s="150" t="s">
        <v>83</v>
      </c>
      <c r="E25" s="150" t="s">
        <v>83</v>
      </c>
      <c r="F25" s="221"/>
      <c r="G25" s="221"/>
      <c r="H25" s="221"/>
      <c r="I25" s="94"/>
      <c r="J25" s="149" t="s">
        <v>84</v>
      </c>
      <c r="K25" s="151"/>
      <c r="L25" s="146"/>
      <c r="M25" s="146"/>
      <c r="N25" s="19"/>
      <c r="O25" s="19"/>
      <c r="Q25" s="2"/>
    </row>
    <row r="26" spans="1:17" x14ac:dyDescent="0.2">
      <c r="C26" s="147" t="s">
        <v>83</v>
      </c>
      <c r="D26" s="2"/>
      <c r="E26" s="2"/>
      <c r="F26" s="148" t="s">
        <v>85</v>
      </c>
      <c r="G26" s="148"/>
      <c r="H26" s="93"/>
      <c r="I26" s="94"/>
      <c r="K26" s="94"/>
      <c r="L26" s="148" t="s">
        <v>85</v>
      </c>
      <c r="M26" s="19"/>
      <c r="N26" s="19"/>
      <c r="O26" s="19"/>
      <c r="P26" s="2"/>
    </row>
    <row r="27" spans="1:17" x14ac:dyDescent="0.2">
      <c r="B27" s="152" t="s">
        <v>271</v>
      </c>
      <c r="D27"/>
      <c r="E27"/>
      <c r="F27"/>
      <c r="G27"/>
      <c r="H27" s="93"/>
      <c r="I27" s="94"/>
      <c r="J27" s="94"/>
      <c r="K27" s="94"/>
      <c r="L27" s="19"/>
      <c r="M27" s="19"/>
      <c r="N27" s="19"/>
      <c r="O27" s="19"/>
      <c r="P27" s="2"/>
    </row>
    <row r="28" spans="1:17" x14ac:dyDescent="0.2">
      <c r="F28" s="5"/>
      <c r="G28" s="5"/>
      <c r="H28" s="93"/>
      <c r="I28" s="93"/>
      <c r="J28" s="94"/>
      <c r="K28" s="94"/>
      <c r="L28" s="94"/>
      <c r="M28" s="19"/>
      <c r="N28" s="19"/>
      <c r="O28" s="19"/>
      <c r="P28" s="2"/>
    </row>
    <row r="29" spans="1:17" x14ac:dyDescent="0.2">
      <c r="F29" s="5"/>
      <c r="G29" s="5"/>
      <c r="H29" s="93"/>
      <c r="I29" s="94"/>
      <c r="J29" s="94"/>
      <c r="K29" s="94"/>
      <c r="L29" s="19"/>
      <c r="M29" s="19"/>
      <c r="N29" s="19"/>
      <c r="O29" s="19"/>
      <c r="P29" s="2"/>
    </row>
    <row r="30" spans="1:17" x14ac:dyDescent="0.2">
      <c r="F30" s="5"/>
      <c r="G30" s="5"/>
      <c r="H30" s="93"/>
      <c r="I30" s="94"/>
      <c r="J30" s="94"/>
      <c r="K30" s="94"/>
      <c r="L30" s="19"/>
      <c r="M30" s="19"/>
      <c r="N30" s="19"/>
      <c r="O30" s="19"/>
      <c r="P30" s="2"/>
    </row>
    <row r="31" spans="1:17" x14ac:dyDescent="0.2">
      <c r="F31" s="5"/>
      <c r="G31" s="5"/>
      <c r="H31" s="93"/>
      <c r="I31" s="94"/>
      <c r="J31" s="94"/>
      <c r="K31" s="94"/>
      <c r="L31" s="19"/>
      <c r="M31" s="19"/>
      <c r="N31" s="19"/>
      <c r="O31" s="19"/>
      <c r="P31" s="2"/>
    </row>
    <row r="32" spans="1:17" x14ac:dyDescent="0.2">
      <c r="F32" s="5"/>
      <c r="G32" s="5"/>
      <c r="H32" s="93"/>
      <c r="I32" s="94"/>
      <c r="J32" s="94"/>
      <c r="K32" s="94"/>
      <c r="L32" s="19"/>
      <c r="M32" s="19"/>
      <c r="N32" s="19"/>
      <c r="O32" s="19"/>
      <c r="P32" s="2"/>
    </row>
    <row r="33" spans="3:16" x14ac:dyDescent="0.2">
      <c r="F33" s="5"/>
      <c r="G33" s="5"/>
      <c r="H33" s="93"/>
      <c r="I33" s="19"/>
      <c r="J33" s="19"/>
      <c r="K33" s="94"/>
      <c r="L33" s="19"/>
      <c r="M33" s="19"/>
      <c r="N33" s="19"/>
      <c r="O33" s="19"/>
      <c r="P33" s="2"/>
    </row>
    <row r="34" spans="3:16" x14ac:dyDescent="0.2">
      <c r="F34" s="5"/>
      <c r="G34" s="5"/>
      <c r="H34" s="93"/>
      <c r="I34" s="19"/>
      <c r="J34" s="19"/>
      <c r="K34" s="94"/>
      <c r="L34" s="19"/>
      <c r="M34" s="19"/>
      <c r="N34" s="19"/>
      <c r="O34" s="19"/>
      <c r="P34" s="2"/>
    </row>
    <row r="35" spans="3:16" x14ac:dyDescent="0.2">
      <c r="F35" s="5"/>
      <c r="G35" s="5"/>
      <c r="H35" s="93"/>
      <c r="I35" s="19"/>
      <c r="J35" s="19"/>
      <c r="K35" s="94"/>
      <c r="L35" s="19"/>
      <c r="M35" s="19"/>
      <c r="N35" s="19"/>
      <c r="O35" s="19"/>
      <c r="P35" s="2"/>
    </row>
    <row r="36" spans="3:16" x14ac:dyDescent="0.2">
      <c r="F36" s="5"/>
      <c r="G36" s="5"/>
      <c r="H36" s="93"/>
      <c r="I36" s="19"/>
      <c r="J36" s="19"/>
      <c r="K36" s="94"/>
      <c r="L36" s="19"/>
      <c r="M36" s="19"/>
      <c r="N36" s="19"/>
      <c r="O36" s="19"/>
      <c r="P36" s="2"/>
    </row>
    <row r="37" spans="3:16" x14ac:dyDescent="0.2">
      <c r="C37" s="2"/>
      <c r="F37" s="5"/>
      <c r="G37" s="5"/>
      <c r="H37" s="93"/>
      <c r="I37" s="94"/>
      <c r="J37" s="94"/>
      <c r="K37" s="94"/>
      <c r="L37" s="19"/>
      <c r="M37" s="19"/>
      <c r="N37" s="19"/>
      <c r="O37" s="19"/>
      <c r="P37" s="2"/>
    </row>
    <row r="38" spans="3:16" ht="15.75" x14ac:dyDescent="0.25">
      <c r="C38" s="153" t="s">
        <v>86</v>
      </c>
      <c r="F38" s="5"/>
      <c r="G38" s="5"/>
      <c r="H38" s="93"/>
      <c r="I38" s="94"/>
      <c r="J38" s="94"/>
      <c r="K38" s="94"/>
      <c r="M38" s="19"/>
      <c r="N38" s="19"/>
      <c r="O38" s="19"/>
      <c r="P38" s="2"/>
    </row>
    <row r="39" spans="3:16" x14ac:dyDescent="0.2">
      <c r="F39" s="5"/>
      <c r="G39" s="5"/>
      <c r="H39" s="93"/>
      <c r="I39" s="94"/>
      <c r="J39" s="94"/>
      <c r="K39" s="94"/>
      <c r="L39" s="19"/>
      <c r="M39" s="19"/>
      <c r="N39" s="19"/>
      <c r="O39" s="19"/>
      <c r="P39" s="2"/>
    </row>
    <row r="40" spans="3:16" x14ac:dyDescent="0.2">
      <c r="F40" s="5"/>
      <c r="G40" s="5"/>
      <c r="H40" s="93"/>
      <c r="I40" s="94"/>
      <c r="J40" s="94"/>
      <c r="K40" s="94"/>
      <c r="L40" s="19"/>
      <c r="M40" s="19"/>
      <c r="N40" s="19"/>
      <c r="O40" s="19"/>
      <c r="P40" s="2"/>
    </row>
    <row r="41" spans="3:16" x14ac:dyDescent="0.2">
      <c r="F41" s="5"/>
      <c r="G41" s="5"/>
      <c r="H41" s="93"/>
      <c r="I41" s="94"/>
      <c r="J41" s="94"/>
      <c r="K41" s="94"/>
      <c r="L41" s="19"/>
      <c r="M41" s="19"/>
      <c r="N41" s="19"/>
      <c r="O41" s="19"/>
      <c r="P41" s="2"/>
    </row>
    <row r="42" spans="3:16" x14ac:dyDescent="0.2">
      <c r="F42" s="5"/>
      <c r="G42" s="5"/>
      <c r="H42" s="18"/>
      <c r="I42" s="19"/>
      <c r="J42" s="19"/>
      <c r="K42" s="19"/>
      <c r="L42" s="19"/>
      <c r="M42" s="19"/>
      <c r="N42" s="19"/>
      <c r="O42" s="82"/>
      <c r="P42" s="2"/>
    </row>
    <row r="43" spans="3:16" x14ac:dyDescent="0.2">
      <c r="F43" s="5"/>
      <c r="G43" s="5"/>
      <c r="H43" s="18"/>
      <c r="I43" s="19"/>
      <c r="J43" s="19"/>
      <c r="K43" s="19"/>
      <c r="L43" s="19"/>
      <c r="M43" s="19"/>
      <c r="N43" s="19"/>
      <c r="O43" s="19"/>
      <c r="P43" s="2"/>
    </row>
    <row r="44" spans="3:16" x14ac:dyDescent="0.2">
      <c r="F44" s="22"/>
      <c r="G44" s="22"/>
      <c r="H44" s="18"/>
      <c r="I44" s="19"/>
      <c r="J44" s="19"/>
      <c r="K44" s="19"/>
      <c r="L44" s="19"/>
      <c r="M44" s="19"/>
      <c r="N44" s="19"/>
      <c r="O44" s="17"/>
      <c r="P44" s="2"/>
    </row>
    <row r="45" spans="3:16" x14ac:dyDescent="0.2">
      <c r="F45" s="5"/>
      <c r="G45" s="5"/>
      <c r="H45" s="93"/>
      <c r="I45" s="94"/>
      <c r="J45" s="94"/>
      <c r="K45" s="94"/>
      <c r="L45" s="19"/>
      <c r="M45" s="19"/>
      <c r="N45" s="19"/>
      <c r="O45" s="19"/>
      <c r="P45" s="2"/>
    </row>
    <row r="46" spans="3:16" x14ac:dyDescent="0.2">
      <c r="F46" s="5"/>
      <c r="G46" s="5"/>
      <c r="H46" s="18"/>
      <c r="I46" s="19"/>
      <c r="J46" s="19"/>
      <c r="K46" s="94"/>
      <c r="L46" s="19"/>
      <c r="M46" s="19"/>
      <c r="N46" s="19"/>
      <c r="O46" s="19"/>
      <c r="P46" s="2"/>
    </row>
    <row r="47" spans="3:16" x14ac:dyDescent="0.2">
      <c r="F47" s="5"/>
      <c r="G47" s="5"/>
      <c r="H47" s="18"/>
      <c r="I47" s="19"/>
      <c r="J47" s="19"/>
      <c r="K47" s="94"/>
      <c r="L47" s="19"/>
      <c r="M47" s="19"/>
      <c r="N47" s="19"/>
      <c r="O47" s="19"/>
      <c r="P47" s="2"/>
    </row>
    <row r="48" spans="3:16" x14ac:dyDescent="0.2">
      <c r="F48" s="5"/>
      <c r="G48" s="5"/>
      <c r="H48" s="18"/>
      <c r="I48" s="19"/>
      <c r="J48" s="19"/>
      <c r="K48" s="94"/>
      <c r="L48" s="19"/>
      <c r="M48" s="19"/>
      <c r="N48" s="19"/>
      <c r="O48" s="19"/>
      <c r="P48" s="2"/>
    </row>
    <row r="49" spans="6:16" x14ac:dyDescent="0.2">
      <c r="F49" s="5"/>
      <c r="G49" s="5"/>
      <c r="H49" s="18"/>
      <c r="I49" s="19"/>
      <c r="J49" s="19"/>
      <c r="K49" s="94"/>
      <c r="L49" s="19"/>
      <c r="M49" s="19"/>
      <c r="N49" s="19"/>
      <c r="O49" s="19"/>
      <c r="P49" s="2"/>
    </row>
    <row r="50" spans="6:16" x14ac:dyDescent="0.2">
      <c r="F50" s="5"/>
      <c r="G50" s="5"/>
      <c r="H50" s="18"/>
      <c r="I50" s="19"/>
      <c r="J50" s="19"/>
      <c r="K50" s="94"/>
      <c r="L50" s="19"/>
      <c r="M50" s="19"/>
      <c r="N50" s="19"/>
      <c r="O50" s="19"/>
      <c r="P50" s="2"/>
    </row>
    <row r="51" spans="6:16" x14ac:dyDescent="0.2">
      <c r="F51" s="5"/>
      <c r="G51" s="5"/>
      <c r="H51" s="93"/>
      <c r="I51" s="19"/>
      <c r="J51" s="19"/>
      <c r="K51" s="94"/>
      <c r="L51" s="19"/>
      <c r="M51" s="19"/>
      <c r="N51" s="19"/>
      <c r="O51" s="19"/>
      <c r="P51" s="2"/>
    </row>
    <row r="52" spans="6:16" x14ac:dyDescent="0.2">
      <c r="F52" s="5"/>
      <c r="G52" s="5"/>
      <c r="H52" s="93"/>
      <c r="I52" s="94"/>
      <c r="J52" s="94"/>
      <c r="K52" s="94"/>
      <c r="L52" s="19"/>
      <c r="M52" s="19"/>
      <c r="N52" s="19"/>
      <c r="O52" s="19"/>
      <c r="P52" s="2"/>
    </row>
    <row r="53" spans="6:16" x14ac:dyDescent="0.2">
      <c r="F53" s="5"/>
      <c r="G53" s="5"/>
      <c r="H53" s="93"/>
      <c r="I53" s="94"/>
      <c r="J53" s="94"/>
      <c r="K53" s="94"/>
      <c r="L53" s="19"/>
      <c r="M53" s="19"/>
      <c r="N53" s="19"/>
      <c r="O53" s="19"/>
      <c r="P53" s="2"/>
    </row>
    <row r="54" spans="6:16" x14ac:dyDescent="0.2">
      <c r="F54" s="5"/>
      <c r="G54" s="5"/>
      <c r="H54" s="93"/>
      <c r="I54" s="94"/>
      <c r="J54" s="94"/>
      <c r="K54" s="94"/>
      <c r="L54" s="19"/>
      <c r="M54" s="19"/>
      <c r="N54" s="19"/>
      <c r="O54" s="19"/>
      <c r="P54" s="2"/>
    </row>
    <row r="55" spans="6:16" x14ac:dyDescent="0.2">
      <c r="F55" s="5"/>
      <c r="G55" s="5"/>
      <c r="H55" s="93"/>
      <c r="I55" s="94"/>
      <c r="J55" s="94"/>
      <c r="K55" s="94"/>
      <c r="L55" s="19"/>
      <c r="M55" s="19"/>
      <c r="N55" s="19"/>
      <c r="O55" s="19"/>
      <c r="P55" s="2"/>
    </row>
    <row r="56" spans="6:16" x14ac:dyDescent="0.2">
      <c r="F56" s="5"/>
      <c r="G56" s="5"/>
      <c r="H56" s="93"/>
      <c r="I56" s="94"/>
      <c r="J56" s="94"/>
      <c r="K56" s="94"/>
      <c r="L56" s="19"/>
      <c r="M56" s="19"/>
      <c r="N56" s="19"/>
      <c r="O56" s="19"/>
      <c r="P56" s="2"/>
    </row>
    <row r="57" spans="6:16" x14ac:dyDescent="0.2">
      <c r="F57" s="5"/>
      <c r="G57" s="5"/>
      <c r="H57" s="18"/>
      <c r="I57" s="19"/>
      <c r="J57" s="19"/>
      <c r="K57" s="19"/>
      <c r="L57" s="19"/>
      <c r="M57" s="19"/>
      <c r="N57" s="19"/>
      <c r="O57" s="82"/>
      <c r="P57" s="2"/>
    </row>
    <row r="58" spans="6:16" x14ac:dyDescent="0.2">
      <c r="F58" s="22"/>
      <c r="G58" s="22"/>
      <c r="H58" s="18"/>
      <c r="I58" s="19"/>
      <c r="J58" s="19"/>
      <c r="K58" s="19"/>
      <c r="L58" s="19"/>
      <c r="M58" s="19"/>
      <c r="N58" s="19"/>
      <c r="O58" s="17"/>
      <c r="P58" s="2"/>
    </row>
    <row r="59" spans="6:16" x14ac:dyDescent="0.2">
      <c r="F59" s="5"/>
      <c r="G59" s="5"/>
      <c r="H59" s="93"/>
      <c r="I59" s="19"/>
      <c r="J59" s="19"/>
      <c r="K59" s="94"/>
      <c r="L59" s="19"/>
      <c r="M59" s="19"/>
      <c r="N59" s="19"/>
      <c r="O59" s="19"/>
      <c r="P59" s="2"/>
    </row>
    <row r="60" spans="6:16" x14ac:dyDescent="0.2">
      <c r="F60" s="5"/>
      <c r="G60" s="5"/>
      <c r="H60" s="5"/>
      <c r="I60" s="5"/>
      <c r="J60" s="5"/>
      <c r="K60" s="5"/>
      <c r="M60" s="5"/>
      <c r="N60" s="5"/>
      <c r="P60" s="2"/>
    </row>
    <row r="61" spans="6:16" x14ac:dyDescent="0.2">
      <c r="F61" s="5"/>
      <c r="G61" s="5"/>
      <c r="H61" s="5"/>
      <c r="I61" s="5"/>
      <c r="J61" s="5"/>
      <c r="K61" s="5"/>
      <c r="M61" s="5"/>
      <c r="N61" s="5"/>
      <c r="P61" s="2"/>
    </row>
    <row r="62" spans="6:16" x14ac:dyDescent="0.2">
      <c r="L62" s="98"/>
      <c r="P62" s="2"/>
    </row>
    <row r="63" spans="6:16" x14ac:dyDescent="0.2">
      <c r="L63" s="96"/>
      <c r="P63" s="2"/>
    </row>
    <row r="64" spans="6:16" x14ac:dyDescent="0.2">
      <c r="L64" s="96"/>
      <c r="P64" s="2"/>
    </row>
    <row r="66" spans="12:16" x14ac:dyDescent="0.2">
      <c r="L66" s="44"/>
      <c r="P66" s="2"/>
    </row>
    <row r="67" spans="12:16" x14ac:dyDescent="0.2">
      <c r="P67" s="2"/>
    </row>
  </sheetData>
  <mergeCells count="14">
    <mergeCell ref="F25:H25"/>
    <mergeCell ref="B25:C25"/>
    <mergeCell ref="E8:E9"/>
    <mergeCell ref="F8:F9"/>
    <mergeCell ref="M23:N23"/>
    <mergeCell ref="G8:I8"/>
    <mergeCell ref="J8:J9"/>
    <mergeCell ref="K8:M8"/>
    <mergeCell ref="N8:N9"/>
    <mergeCell ref="C1:I1"/>
    <mergeCell ref="A8:A9"/>
    <mergeCell ref="B8:B9"/>
    <mergeCell ref="C8:C9"/>
    <mergeCell ref="D8:D9"/>
  </mergeCells>
  <phoneticPr fontId="13" type="noConversion"/>
  <pageMargins left="0.15748031496062992" right="0.15748031496062992" top="0.51181102362204722" bottom="0.70866141732283472" header="0.51181102362204722" footer="0.51181102362204722"/>
  <pageSetup paperSize="9" scale="95" orientation="landscape" r:id="rId1"/>
  <headerFooter alignWithMargins="0">
    <oddFooter>&amp;LSaules iela 9, Ozolnieki, Ozolnieku novads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opLeftCell="A46" workbookViewId="0">
      <selection activeCell="P40" sqref="P40"/>
    </sheetView>
  </sheetViews>
  <sheetFormatPr defaultRowHeight="12.75" x14ac:dyDescent="0.2"/>
  <cols>
    <col min="1" max="1" width="4" style="2" customWidth="1"/>
    <col min="2" max="2" width="30.7109375" style="2" customWidth="1"/>
    <col min="3" max="3" width="9.140625" style="1" customWidth="1"/>
    <col min="4" max="4" width="8.28515625" style="9" customWidth="1"/>
    <col min="5" max="5" width="8.42578125" style="10" customWidth="1"/>
    <col min="6" max="6" width="6.85546875" style="1" customWidth="1"/>
    <col min="7" max="7" width="5.7109375" style="1" customWidth="1"/>
    <col min="8" max="8" width="7.7109375" style="2" customWidth="1"/>
    <col min="9" max="9" width="8.28515625" style="2" customWidth="1"/>
    <col min="10" max="10" width="8.140625" style="2" customWidth="1"/>
    <col min="11" max="11" width="8.5703125" style="2" customWidth="1"/>
    <col min="12" max="12" width="10.85546875" style="2" customWidth="1"/>
    <col min="13" max="13" width="9.7109375" style="2" customWidth="1"/>
    <col min="14" max="14" width="10.7109375" style="2" customWidth="1"/>
    <col min="15" max="15" width="12.7109375" style="2" customWidth="1"/>
    <col min="16" max="16" width="11.140625" style="2" bestFit="1" customWidth="1"/>
    <col min="17" max="17" width="10.140625" style="2" bestFit="1" customWidth="1"/>
    <col min="18" max="16384" width="9.140625" style="2"/>
  </cols>
  <sheetData>
    <row r="1" spans="1:27" ht="24.75" customHeight="1" x14ac:dyDescent="0.25">
      <c r="B1" s="39" t="s">
        <v>46</v>
      </c>
      <c r="C1" s="163" t="s">
        <v>81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7" ht="10.5" customHeight="1" x14ac:dyDescent="0.25">
      <c r="B2" s="39"/>
      <c r="C2" s="2"/>
      <c r="E2" s="9"/>
      <c r="F2" s="2"/>
      <c r="G2" s="2"/>
    </row>
    <row r="3" spans="1:27" ht="16.5" customHeight="1" x14ac:dyDescent="0.25">
      <c r="B3" s="40" t="s">
        <v>131</v>
      </c>
      <c r="C3" s="40" t="s">
        <v>132</v>
      </c>
      <c r="E3" s="9"/>
      <c r="F3" s="2"/>
      <c r="G3" s="2"/>
      <c r="P3"/>
    </row>
    <row r="4" spans="1:27" ht="17.25" customHeight="1" x14ac:dyDescent="0.25">
      <c r="B4" s="194" t="s">
        <v>133</v>
      </c>
      <c r="C4" s="40" t="s">
        <v>175</v>
      </c>
      <c r="E4" s="9"/>
      <c r="F4" s="41"/>
      <c r="G4" s="41"/>
      <c r="H4" s="41"/>
      <c r="I4" s="41"/>
      <c r="J4" s="41"/>
      <c r="K4" s="41"/>
      <c r="L4" s="41"/>
      <c r="M4" s="41"/>
      <c r="N4" s="41"/>
      <c r="O4" s="41"/>
      <c r="P4"/>
      <c r="Q4" s="41"/>
    </row>
    <row r="5" spans="1:27" s="41" customFormat="1" ht="17.25" customHeight="1" x14ac:dyDescent="0.25">
      <c r="B5" s="40" t="s">
        <v>134</v>
      </c>
      <c r="C5" s="40" t="s">
        <v>135</v>
      </c>
      <c r="AA5" s="42"/>
    </row>
    <row r="6" spans="1:27" s="41" customFormat="1" ht="18.75" customHeight="1" x14ac:dyDescent="0.2">
      <c r="I6" s="311"/>
      <c r="J6" s="311"/>
      <c r="K6" s="311"/>
      <c r="L6" s="311"/>
      <c r="M6" s="311"/>
      <c r="N6" s="311"/>
      <c r="Y6" s="42"/>
    </row>
    <row r="7" spans="1:27" s="26" customFormat="1" ht="4.5" customHeight="1" thickBot="1" x14ac:dyDescent="0.3">
      <c r="B7" s="37"/>
      <c r="C7" s="37"/>
      <c r="D7" s="37"/>
      <c r="E7" s="38"/>
      <c r="F7" s="38"/>
    </row>
    <row r="8" spans="1:27" s="12" customFormat="1" ht="19.5" customHeight="1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7" s="12" customFormat="1" ht="18" customHeight="1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7" s="16" customFormat="1" ht="15" customHeight="1" x14ac:dyDescent="0.15">
      <c r="B10" s="13"/>
      <c r="C10" s="13"/>
      <c r="D10" s="15"/>
      <c r="E10" s="15"/>
      <c r="F10" s="15"/>
      <c r="G10" s="14"/>
      <c r="H10" s="15"/>
      <c r="I10" s="73"/>
      <c r="J10" s="73"/>
      <c r="K10" s="73"/>
      <c r="L10" s="13"/>
      <c r="M10" s="13"/>
      <c r="N10" s="13"/>
    </row>
    <row r="11" spans="1:27" s="16" customFormat="1" ht="15.75" thickBot="1" x14ac:dyDescent="0.25">
      <c r="A11" s="25">
        <v>1</v>
      </c>
      <c r="B11" s="25" t="s">
        <v>20</v>
      </c>
      <c r="C11" s="3"/>
      <c r="D11" s="22"/>
      <c r="E11" s="22"/>
      <c r="F11" s="22"/>
      <c r="G11" s="18"/>
      <c r="H11" s="18"/>
      <c r="I11" s="14"/>
      <c r="J11" s="14"/>
      <c r="K11" s="14"/>
      <c r="L11" s="17"/>
      <c r="M11" s="17"/>
      <c r="N11" s="17"/>
    </row>
    <row r="12" spans="1:27" s="16" customFormat="1" ht="42" customHeight="1" x14ac:dyDescent="0.2">
      <c r="A12" s="77" t="s">
        <v>25</v>
      </c>
      <c r="B12" s="78" t="s">
        <v>277</v>
      </c>
      <c r="C12" s="30" t="s">
        <v>0</v>
      </c>
      <c r="D12" s="31">
        <f>100+80</f>
        <v>180</v>
      </c>
      <c r="E12" s="31"/>
      <c r="F12" s="31"/>
      <c r="G12" s="31"/>
      <c r="H12" s="31"/>
      <c r="I12" s="101"/>
      <c r="J12" s="27"/>
      <c r="K12" s="27"/>
      <c r="L12" s="27"/>
      <c r="M12" s="27"/>
      <c r="N12" s="27"/>
    </row>
    <row r="13" spans="1:27" s="16" customFormat="1" ht="41.25" customHeight="1" x14ac:dyDescent="0.2">
      <c r="A13" s="79" t="s">
        <v>26</v>
      </c>
      <c r="B13" s="75" t="s">
        <v>149</v>
      </c>
      <c r="C13" s="20" t="s">
        <v>0</v>
      </c>
      <c r="D13" s="23">
        <v>924.6</v>
      </c>
      <c r="E13" s="23"/>
      <c r="F13" s="23"/>
      <c r="G13" s="23"/>
      <c r="H13" s="23"/>
      <c r="I13" s="33"/>
      <c r="J13" s="21"/>
      <c r="K13" s="21"/>
      <c r="L13" s="21"/>
      <c r="M13" s="21"/>
      <c r="N13" s="21"/>
    </row>
    <row r="14" spans="1:27" s="34" customFormat="1" ht="40.5" customHeight="1" x14ac:dyDescent="0.2">
      <c r="A14" s="79" t="s">
        <v>27</v>
      </c>
      <c r="B14" s="75" t="s">
        <v>278</v>
      </c>
      <c r="C14" s="20" t="s">
        <v>4</v>
      </c>
      <c r="D14" s="23">
        <f>120+112</f>
        <v>232</v>
      </c>
      <c r="E14" s="23"/>
      <c r="F14" s="23"/>
      <c r="G14" s="23"/>
      <c r="H14" s="23"/>
      <c r="I14" s="21"/>
      <c r="J14" s="21"/>
      <c r="K14" s="21"/>
      <c r="L14" s="21"/>
      <c r="M14" s="21"/>
      <c r="N14" s="21"/>
    </row>
    <row r="15" spans="1:27" s="34" customFormat="1" ht="30" customHeight="1" x14ac:dyDescent="0.2">
      <c r="A15" s="79" t="s">
        <v>28</v>
      </c>
      <c r="B15" s="75" t="s">
        <v>88</v>
      </c>
      <c r="C15" s="20" t="s">
        <v>89</v>
      </c>
      <c r="D15" s="23">
        <v>8</v>
      </c>
      <c r="E15" s="23"/>
      <c r="F15" s="23"/>
      <c r="G15" s="23"/>
      <c r="H15" s="23"/>
      <c r="I15" s="33"/>
      <c r="J15" s="21"/>
      <c r="K15" s="21"/>
      <c r="L15" s="21"/>
      <c r="M15" s="21"/>
      <c r="N15" s="21"/>
    </row>
    <row r="16" spans="1:27" s="34" customFormat="1" ht="18.75" customHeight="1" thickBot="1" x14ac:dyDescent="0.25">
      <c r="A16" s="80" t="s">
        <v>29</v>
      </c>
      <c r="B16" s="81" t="s">
        <v>17</v>
      </c>
      <c r="C16" s="69" t="s">
        <v>1</v>
      </c>
      <c r="D16" s="74">
        <v>7</v>
      </c>
      <c r="E16" s="74"/>
      <c r="F16" s="74"/>
      <c r="G16" s="74"/>
      <c r="H16" s="74"/>
      <c r="I16" s="71"/>
      <c r="J16" s="71"/>
      <c r="K16" s="71"/>
      <c r="L16" s="71"/>
      <c r="M16" s="71"/>
      <c r="N16" s="71"/>
    </row>
    <row r="17" spans="1:18" ht="13.5" thickBot="1" x14ac:dyDescent="0.25">
      <c r="B17" s="7" t="s">
        <v>2</v>
      </c>
      <c r="C17" s="6"/>
      <c r="D17" s="5"/>
      <c r="E17" s="5"/>
      <c r="F17" s="5"/>
      <c r="G17" s="93"/>
      <c r="H17" s="94"/>
      <c r="I17" s="93"/>
      <c r="J17" s="19"/>
      <c r="K17" s="19"/>
      <c r="L17" s="95"/>
      <c r="M17" s="95"/>
      <c r="N17" s="321"/>
    </row>
    <row r="18" spans="1:18" x14ac:dyDescent="0.2">
      <c r="B18" s="7"/>
      <c r="C18" s="6"/>
      <c r="D18" s="5"/>
      <c r="E18" s="5"/>
      <c r="F18" s="5"/>
      <c r="G18" s="93"/>
      <c r="H18" s="94"/>
      <c r="I18" s="93"/>
      <c r="J18" s="19"/>
      <c r="K18" s="19"/>
      <c r="L18" s="95"/>
      <c r="M18" s="95"/>
      <c r="N18" s="95"/>
    </row>
    <row r="19" spans="1:18" s="16" customFormat="1" ht="15.75" thickBot="1" x14ac:dyDescent="0.25">
      <c r="A19" s="25">
        <v>2</v>
      </c>
      <c r="B19" s="25" t="s">
        <v>279</v>
      </c>
      <c r="C19" s="22"/>
      <c r="D19" s="5"/>
      <c r="E19" s="5"/>
      <c r="F19" s="93"/>
      <c r="G19" s="93"/>
      <c r="H19" s="97"/>
      <c r="I19" s="19"/>
      <c r="J19" s="19"/>
      <c r="K19" s="19"/>
      <c r="L19" s="19"/>
      <c r="M19" s="19"/>
      <c r="N19" s="19"/>
    </row>
    <row r="20" spans="1:18" ht="25.5" x14ac:dyDescent="0.2">
      <c r="A20" s="214" t="s">
        <v>31</v>
      </c>
      <c r="B20" s="99" t="s">
        <v>280</v>
      </c>
      <c r="C20" s="100" t="s">
        <v>1</v>
      </c>
      <c r="D20" s="31">
        <v>0.5</v>
      </c>
      <c r="E20" s="31"/>
      <c r="F20" s="31"/>
      <c r="G20" s="87"/>
      <c r="H20" s="88"/>
      <c r="I20" s="87"/>
      <c r="J20" s="27"/>
      <c r="K20" s="27"/>
      <c r="L20" s="27"/>
      <c r="M20" s="27"/>
      <c r="N20" s="27"/>
      <c r="O20" s="113"/>
    </row>
    <row r="21" spans="1:18" ht="25.5" x14ac:dyDescent="0.2">
      <c r="A21" s="103"/>
      <c r="B21" s="65" t="s">
        <v>144</v>
      </c>
      <c r="C21" s="20" t="s">
        <v>3</v>
      </c>
      <c r="D21" s="23">
        <f>D20*310</f>
        <v>155</v>
      </c>
      <c r="E21" s="23"/>
      <c r="F21" s="23"/>
      <c r="G21" s="89"/>
      <c r="H21" s="90"/>
      <c r="I21" s="89"/>
      <c r="J21" s="21"/>
      <c r="K21" s="21"/>
      <c r="L21" s="21"/>
      <c r="M21" s="21"/>
      <c r="N21" s="21"/>
    </row>
    <row r="22" spans="1:18" ht="13.5" thickBot="1" x14ac:dyDescent="0.25">
      <c r="A22" s="218"/>
      <c r="B22" s="86" t="s">
        <v>145</v>
      </c>
      <c r="C22" s="69" t="s">
        <v>1</v>
      </c>
      <c r="D22" s="74">
        <f>D20*0.2</f>
        <v>0.1</v>
      </c>
      <c r="E22" s="74"/>
      <c r="F22" s="74"/>
      <c r="G22" s="91"/>
      <c r="H22" s="92"/>
      <c r="I22" s="91"/>
      <c r="J22" s="71"/>
      <c r="K22" s="71"/>
      <c r="L22" s="71"/>
      <c r="M22" s="71"/>
      <c r="N22" s="71"/>
    </row>
    <row r="23" spans="1:18" ht="13.5" thickBot="1" x14ac:dyDescent="0.25">
      <c r="B23" s="7" t="s">
        <v>9</v>
      </c>
      <c r="C23" s="5"/>
      <c r="D23" s="22"/>
      <c r="E23" s="22"/>
      <c r="F23" s="18"/>
      <c r="G23" s="18"/>
      <c r="H23" s="19"/>
      <c r="I23" s="19"/>
      <c r="J23" s="19"/>
      <c r="K23" s="19"/>
      <c r="L23" s="17"/>
      <c r="M23" s="19"/>
      <c r="N23" s="322"/>
    </row>
    <row r="24" spans="1:18" x14ac:dyDescent="0.2">
      <c r="B24" s="7"/>
      <c r="C24" s="5"/>
      <c r="D24" s="22"/>
      <c r="E24" s="22"/>
      <c r="F24" s="18"/>
      <c r="G24" s="18"/>
      <c r="H24" s="19"/>
      <c r="I24" s="19"/>
      <c r="J24" s="19"/>
      <c r="K24" s="19"/>
      <c r="L24" s="17"/>
      <c r="M24" s="19"/>
      <c r="N24" s="17"/>
    </row>
    <row r="25" spans="1:18" s="16" customFormat="1" ht="15.75" thickBot="1" x14ac:dyDescent="0.25">
      <c r="A25" s="25">
        <v>3</v>
      </c>
      <c r="B25" s="25" t="s">
        <v>146</v>
      </c>
      <c r="C25" s="3"/>
      <c r="D25" s="22"/>
      <c r="E25" s="5"/>
      <c r="F25" s="5"/>
      <c r="G25" s="93"/>
      <c r="H25" s="93"/>
      <c r="I25" s="97"/>
      <c r="J25" s="19"/>
      <c r="K25" s="19"/>
      <c r="L25" s="19"/>
      <c r="M25" s="19"/>
      <c r="N25" s="19"/>
      <c r="O25" s="8"/>
    </row>
    <row r="26" spans="1:18" ht="38.25" x14ac:dyDescent="0.2">
      <c r="A26" s="102" t="s">
        <v>34</v>
      </c>
      <c r="B26" s="133" t="s">
        <v>136</v>
      </c>
      <c r="C26" s="195" t="s">
        <v>0</v>
      </c>
      <c r="D26" s="183">
        <f>D13</f>
        <v>924.6</v>
      </c>
      <c r="E26" s="183"/>
      <c r="F26" s="183"/>
      <c r="G26" s="184"/>
      <c r="H26" s="184"/>
      <c r="I26" s="186"/>
      <c r="J26" s="186"/>
      <c r="K26" s="27"/>
      <c r="L26" s="186"/>
      <c r="M26" s="186"/>
      <c r="N26" s="186"/>
      <c r="P26" s="154"/>
    </row>
    <row r="27" spans="1:18" s="8" customFormat="1" ht="25.5" x14ac:dyDescent="0.2">
      <c r="A27" s="103"/>
      <c r="B27" s="65" t="s">
        <v>108</v>
      </c>
      <c r="C27" s="136" t="s">
        <v>0</v>
      </c>
      <c r="D27" s="137">
        <f>D26*1.05</f>
        <v>970.83</v>
      </c>
      <c r="E27" s="137"/>
      <c r="F27" s="137"/>
      <c r="G27" s="140"/>
      <c r="H27" s="140"/>
      <c r="I27" s="138"/>
      <c r="J27" s="138"/>
      <c r="K27" s="21"/>
      <c r="L27" s="138"/>
      <c r="M27" s="138"/>
      <c r="N27" s="138"/>
      <c r="O27" s="2"/>
      <c r="P27" s="219"/>
      <c r="R27" s="132"/>
    </row>
    <row r="28" spans="1:18" s="8" customFormat="1" ht="25.5" x14ac:dyDescent="0.2">
      <c r="A28" s="103"/>
      <c r="B28" s="65" t="s">
        <v>281</v>
      </c>
      <c r="C28" s="136" t="s">
        <v>0</v>
      </c>
      <c r="D28" s="137">
        <f>D26*1.05</f>
        <v>970.83</v>
      </c>
      <c r="E28" s="137"/>
      <c r="F28" s="137"/>
      <c r="G28" s="140"/>
      <c r="H28" s="140"/>
      <c r="I28" s="138"/>
      <c r="J28" s="138"/>
      <c r="K28" s="21"/>
      <c r="L28" s="138"/>
      <c r="M28" s="138"/>
      <c r="N28" s="138"/>
    </row>
    <row r="29" spans="1:18" x14ac:dyDescent="0.2">
      <c r="A29" s="103"/>
      <c r="B29" s="142" t="s">
        <v>10</v>
      </c>
      <c r="C29" s="136" t="s">
        <v>0</v>
      </c>
      <c r="D29" s="137">
        <f>D26</f>
        <v>924.6</v>
      </c>
      <c r="E29" s="137"/>
      <c r="F29" s="137"/>
      <c r="G29" s="140"/>
      <c r="H29" s="140"/>
      <c r="I29" s="138"/>
      <c r="J29" s="138"/>
      <c r="K29" s="21"/>
      <c r="L29" s="138"/>
      <c r="M29" s="138"/>
      <c r="N29" s="138"/>
    </row>
    <row r="30" spans="1:18" x14ac:dyDescent="0.2">
      <c r="A30" s="103" t="s">
        <v>35</v>
      </c>
      <c r="B30" s="166" t="s">
        <v>90</v>
      </c>
      <c r="C30" s="167" t="s">
        <v>0</v>
      </c>
      <c r="D30" s="137">
        <v>1174</v>
      </c>
      <c r="E30" s="137"/>
      <c r="F30" s="137"/>
      <c r="G30" s="140"/>
      <c r="H30" s="140"/>
      <c r="I30" s="145"/>
      <c r="J30" s="138"/>
      <c r="K30" s="21"/>
      <c r="L30" s="138"/>
      <c r="M30" s="138"/>
      <c r="N30" s="138"/>
      <c r="O30" s="154"/>
      <c r="P30" s="113"/>
      <c r="Q30" s="113"/>
    </row>
    <row r="31" spans="1:18" ht="25.5" x14ac:dyDescent="0.2">
      <c r="A31" s="104"/>
      <c r="B31" s="142" t="s">
        <v>282</v>
      </c>
      <c r="C31" s="20" t="s">
        <v>0</v>
      </c>
      <c r="D31" s="23">
        <f>D30*1.2</f>
        <v>1408.8</v>
      </c>
      <c r="E31" s="23"/>
      <c r="F31" s="23"/>
      <c r="G31" s="89"/>
      <c r="H31" s="90"/>
      <c r="I31" s="145"/>
      <c r="J31" s="138"/>
      <c r="K31" s="21"/>
      <c r="L31" s="138"/>
      <c r="M31" s="138"/>
      <c r="N31" s="138"/>
    </row>
    <row r="32" spans="1:18" ht="25.5" x14ac:dyDescent="0.2">
      <c r="A32" s="104"/>
      <c r="B32" s="142" t="s">
        <v>93</v>
      </c>
      <c r="C32" s="20" t="s">
        <v>1</v>
      </c>
      <c r="D32" s="23">
        <f>D31</f>
        <v>1408.8</v>
      </c>
      <c r="E32" s="23"/>
      <c r="F32" s="23"/>
      <c r="G32" s="89"/>
      <c r="H32" s="90"/>
      <c r="I32" s="145"/>
      <c r="J32" s="138"/>
      <c r="K32" s="21"/>
      <c r="L32" s="138"/>
      <c r="M32" s="138"/>
      <c r="N32" s="138"/>
    </row>
    <row r="33" spans="1:16" x14ac:dyDescent="0.2">
      <c r="A33" s="104"/>
      <c r="B33" s="142" t="s">
        <v>10</v>
      </c>
      <c r="C33" s="136" t="s">
        <v>0</v>
      </c>
      <c r="D33" s="137">
        <f>D30</f>
        <v>1174</v>
      </c>
      <c r="E33" s="137"/>
      <c r="F33" s="137"/>
      <c r="G33" s="140"/>
      <c r="H33" s="140"/>
      <c r="I33" s="145"/>
      <c r="J33" s="138"/>
      <c r="K33" s="21"/>
      <c r="L33" s="138"/>
      <c r="M33" s="138"/>
      <c r="N33" s="138"/>
    </row>
    <row r="34" spans="1:16" ht="25.5" x14ac:dyDescent="0.2">
      <c r="A34" s="104" t="s">
        <v>36</v>
      </c>
      <c r="B34" s="166" t="s">
        <v>283</v>
      </c>
      <c r="C34" s="167" t="s">
        <v>0</v>
      </c>
      <c r="D34" s="137">
        <f>D12-25</f>
        <v>155</v>
      </c>
      <c r="E34" s="137"/>
      <c r="F34" s="137"/>
      <c r="G34" s="140"/>
      <c r="H34" s="140"/>
      <c r="I34" s="145"/>
      <c r="J34" s="138"/>
      <c r="K34" s="21"/>
      <c r="L34" s="138"/>
      <c r="M34" s="138"/>
      <c r="N34" s="138"/>
    </row>
    <row r="35" spans="1:16" s="8" customFormat="1" x14ac:dyDescent="0.2">
      <c r="A35" s="104"/>
      <c r="B35" s="142" t="s">
        <v>137</v>
      </c>
      <c r="C35" s="167" t="s">
        <v>0</v>
      </c>
      <c r="D35" s="137">
        <f>D34*1.15</f>
        <v>178.25</v>
      </c>
      <c r="E35" s="137"/>
      <c r="F35" s="137"/>
      <c r="G35" s="140"/>
      <c r="H35" s="140"/>
      <c r="I35" s="145"/>
      <c r="J35" s="138"/>
      <c r="K35" s="21"/>
      <c r="L35" s="138"/>
      <c r="M35" s="138"/>
      <c r="N35" s="138"/>
      <c r="O35" s="16"/>
    </row>
    <row r="36" spans="1:16" s="8" customFormat="1" ht="13.5" thickBot="1" x14ac:dyDescent="0.25">
      <c r="A36" s="105"/>
      <c r="B36" s="169" t="s">
        <v>138</v>
      </c>
      <c r="C36" s="196" t="s">
        <v>0</v>
      </c>
      <c r="D36" s="114">
        <f>D34</f>
        <v>155</v>
      </c>
      <c r="E36" s="114"/>
      <c r="F36" s="114"/>
      <c r="G36" s="115"/>
      <c r="H36" s="115"/>
      <c r="I36" s="116"/>
      <c r="J36" s="117"/>
      <c r="K36" s="71"/>
      <c r="L36" s="117"/>
      <c r="M36" s="117"/>
      <c r="N36" s="117"/>
      <c r="O36" s="2"/>
    </row>
    <row r="37" spans="1:16" ht="13.5" thickBot="1" x14ac:dyDescent="0.25">
      <c r="B37" s="7" t="s">
        <v>9</v>
      </c>
      <c r="C37" s="7"/>
      <c r="D37" s="5"/>
      <c r="E37" s="22"/>
      <c r="F37" s="22"/>
      <c r="G37" s="18"/>
      <c r="H37" s="18"/>
      <c r="I37" s="19"/>
      <c r="J37" s="19"/>
      <c r="K37" s="19"/>
      <c r="L37" s="82"/>
      <c r="M37" s="82"/>
      <c r="N37" s="323"/>
      <c r="P37" s="188"/>
    </row>
    <row r="38" spans="1:16" x14ac:dyDescent="0.2">
      <c r="B38" s="7"/>
      <c r="C38" s="7"/>
      <c r="D38" s="5"/>
      <c r="E38" s="22"/>
      <c r="F38" s="22"/>
      <c r="G38" s="18"/>
      <c r="H38" s="18"/>
      <c r="I38" s="19"/>
      <c r="J38" s="19"/>
      <c r="K38" s="19"/>
      <c r="L38" s="82"/>
      <c r="M38" s="82"/>
      <c r="N38" s="82"/>
      <c r="P38" s="188"/>
    </row>
    <row r="39" spans="1:16" s="16" customFormat="1" ht="15.75" thickBot="1" x14ac:dyDescent="0.25">
      <c r="A39" s="25">
        <v>4</v>
      </c>
      <c r="B39" s="25" t="s">
        <v>284</v>
      </c>
      <c r="C39" s="3"/>
      <c r="D39" s="22"/>
      <c r="E39" s="5"/>
      <c r="F39" s="5"/>
      <c r="G39" s="93"/>
      <c r="H39" s="93"/>
      <c r="I39" s="94"/>
      <c r="J39" s="94"/>
      <c r="K39" s="19"/>
      <c r="L39" s="19"/>
      <c r="M39" s="95"/>
      <c r="N39" s="19"/>
    </row>
    <row r="40" spans="1:16" x14ac:dyDescent="0.2">
      <c r="A40" s="102" t="s">
        <v>38</v>
      </c>
      <c r="B40" s="99" t="s">
        <v>147</v>
      </c>
      <c r="C40" s="100" t="s">
        <v>4</v>
      </c>
      <c r="D40" s="31">
        <v>120</v>
      </c>
      <c r="E40" s="31"/>
      <c r="F40" s="31"/>
      <c r="G40" s="87"/>
      <c r="H40" s="87"/>
      <c r="I40" s="185"/>
      <c r="J40" s="27"/>
      <c r="K40" s="27"/>
      <c r="L40" s="186"/>
      <c r="M40" s="186"/>
      <c r="N40" s="186"/>
    </row>
    <row r="41" spans="1:16" ht="38.25" x14ac:dyDescent="0.2">
      <c r="A41" s="103"/>
      <c r="B41" s="65" t="s">
        <v>286</v>
      </c>
      <c r="C41" s="20" t="s">
        <v>4</v>
      </c>
      <c r="D41" s="23">
        <f>D40*1.1</f>
        <v>132</v>
      </c>
      <c r="E41" s="23"/>
      <c r="F41" s="23"/>
      <c r="G41" s="89"/>
      <c r="H41" s="89"/>
      <c r="I41" s="90"/>
      <c r="J41" s="21"/>
      <c r="K41" s="21"/>
      <c r="L41" s="138"/>
      <c r="M41" s="138"/>
      <c r="N41" s="138"/>
    </row>
    <row r="42" spans="1:16" x14ac:dyDescent="0.2">
      <c r="A42" s="103"/>
      <c r="B42" s="65" t="s">
        <v>285</v>
      </c>
      <c r="C42" s="20" t="s">
        <v>3</v>
      </c>
      <c r="D42" s="23">
        <f>D40/2</f>
        <v>60</v>
      </c>
      <c r="E42" s="23"/>
      <c r="F42" s="23"/>
      <c r="G42" s="89"/>
      <c r="H42" s="89"/>
      <c r="I42" s="90"/>
      <c r="J42" s="21"/>
      <c r="K42" s="21"/>
      <c r="L42" s="138"/>
      <c r="M42" s="138"/>
      <c r="N42" s="138"/>
    </row>
    <row r="43" spans="1:16" x14ac:dyDescent="0.2">
      <c r="A43" s="103" t="s">
        <v>39</v>
      </c>
      <c r="B43" s="64" t="s">
        <v>56</v>
      </c>
      <c r="C43" s="24" t="s">
        <v>4</v>
      </c>
      <c r="D43" s="23">
        <v>106</v>
      </c>
      <c r="E43" s="23"/>
      <c r="F43" s="23"/>
      <c r="G43" s="89"/>
      <c r="H43" s="89"/>
      <c r="I43" s="145"/>
      <c r="J43" s="21"/>
      <c r="K43" s="21"/>
      <c r="L43" s="138"/>
      <c r="M43" s="138"/>
      <c r="N43" s="138"/>
    </row>
    <row r="44" spans="1:16" ht="36.75" customHeight="1" x14ac:dyDescent="0.2">
      <c r="A44" s="103"/>
      <c r="B44" s="65" t="s">
        <v>148</v>
      </c>
      <c r="C44" s="20" t="s">
        <v>4</v>
      </c>
      <c r="D44" s="23">
        <f>D43*1.2</f>
        <v>127.19999999999999</v>
      </c>
      <c r="E44" s="23"/>
      <c r="F44" s="23"/>
      <c r="G44" s="89"/>
      <c r="H44" s="89"/>
      <c r="I44" s="90"/>
      <c r="J44" s="21"/>
      <c r="K44" s="21"/>
      <c r="L44" s="138"/>
      <c r="M44" s="138"/>
      <c r="N44" s="138"/>
    </row>
    <row r="45" spans="1:16" ht="13.5" thickBot="1" x14ac:dyDescent="0.25">
      <c r="A45" s="105"/>
      <c r="B45" s="86" t="s">
        <v>285</v>
      </c>
      <c r="C45" s="69" t="s">
        <v>3</v>
      </c>
      <c r="D45" s="74">
        <f>D43/2</f>
        <v>53</v>
      </c>
      <c r="E45" s="74"/>
      <c r="F45" s="74"/>
      <c r="G45" s="91"/>
      <c r="H45" s="91"/>
      <c r="I45" s="92"/>
      <c r="J45" s="71"/>
      <c r="K45" s="71"/>
      <c r="L45" s="117"/>
      <c r="M45" s="117"/>
      <c r="N45" s="117"/>
    </row>
    <row r="46" spans="1:16" ht="11.25" customHeight="1" thickBot="1" x14ac:dyDescent="0.25">
      <c r="B46" s="7" t="s">
        <v>9</v>
      </c>
      <c r="C46" s="7"/>
      <c r="D46" s="5"/>
      <c r="E46" s="5"/>
      <c r="F46" s="5"/>
      <c r="G46" s="93"/>
      <c r="H46" s="93"/>
      <c r="I46" s="94"/>
      <c r="J46" s="94"/>
      <c r="K46" s="19"/>
      <c r="L46" s="19"/>
      <c r="M46" s="19"/>
      <c r="N46" s="323"/>
    </row>
    <row r="47" spans="1:16" ht="11.25" customHeight="1" x14ac:dyDescent="0.2">
      <c r="B47" s="7"/>
      <c r="C47" s="7"/>
      <c r="D47" s="5"/>
      <c r="E47" s="5"/>
      <c r="F47" s="5"/>
      <c r="G47" s="93"/>
      <c r="H47" s="93"/>
      <c r="I47" s="94"/>
      <c r="J47" s="94"/>
      <c r="K47" s="19"/>
      <c r="L47" s="19"/>
      <c r="M47" s="19"/>
      <c r="N47" s="82"/>
    </row>
    <row r="48" spans="1:16" s="16" customFormat="1" ht="15.75" thickBot="1" x14ac:dyDescent="0.25">
      <c r="A48" s="25">
        <v>5</v>
      </c>
      <c r="B48" s="25" t="s">
        <v>54</v>
      </c>
      <c r="C48" s="3"/>
      <c r="D48" s="22"/>
      <c r="E48" s="5"/>
      <c r="F48" s="5"/>
      <c r="G48" s="93"/>
      <c r="H48" s="94"/>
      <c r="I48" s="93"/>
      <c r="J48" s="94"/>
      <c r="K48" s="94"/>
      <c r="L48" s="19"/>
      <c r="M48" s="19"/>
      <c r="N48" s="95"/>
    </row>
    <row r="49" spans="1:17" ht="38.25" x14ac:dyDescent="0.2">
      <c r="A49" s="77" t="s">
        <v>41</v>
      </c>
      <c r="B49" s="133" t="s">
        <v>287</v>
      </c>
      <c r="C49" s="181" t="s">
        <v>4</v>
      </c>
      <c r="D49" s="182">
        <v>120</v>
      </c>
      <c r="E49" s="31"/>
      <c r="F49" s="31"/>
      <c r="G49" s="31"/>
      <c r="H49" s="31"/>
      <c r="I49" s="184"/>
      <c r="J49" s="186"/>
      <c r="K49" s="186"/>
      <c r="L49" s="186"/>
      <c r="M49" s="186"/>
      <c r="N49" s="186"/>
    </row>
    <row r="50" spans="1:17" ht="30.75" customHeight="1" x14ac:dyDescent="0.25">
      <c r="A50" s="217" t="s">
        <v>42</v>
      </c>
      <c r="B50" s="75" t="s">
        <v>139</v>
      </c>
      <c r="C50" s="20" t="s">
        <v>0</v>
      </c>
      <c r="D50" s="23">
        <f>D13</f>
        <v>924.6</v>
      </c>
      <c r="E50" s="23"/>
      <c r="F50" s="23"/>
      <c r="G50" s="23"/>
      <c r="H50" s="23"/>
      <c r="I50" s="140"/>
      <c r="J50" s="138"/>
      <c r="K50" s="138"/>
      <c r="L50" s="138"/>
      <c r="M50" s="138"/>
      <c r="N50" s="138"/>
      <c r="O50" s="197"/>
    </row>
    <row r="51" spans="1:17" ht="26.25" thickBot="1" x14ac:dyDescent="0.25">
      <c r="A51" s="80" t="s">
        <v>91</v>
      </c>
      <c r="B51" s="215" t="s">
        <v>288</v>
      </c>
      <c r="C51" s="170" t="s">
        <v>3</v>
      </c>
      <c r="D51" s="171">
        <v>2</v>
      </c>
      <c r="E51" s="114"/>
      <c r="F51" s="114"/>
      <c r="G51" s="115"/>
      <c r="H51" s="116"/>
      <c r="I51" s="115"/>
      <c r="J51" s="117"/>
      <c r="K51" s="117"/>
      <c r="L51" s="117"/>
      <c r="M51" s="117"/>
      <c r="N51" s="117"/>
    </row>
    <row r="52" spans="1:17" ht="13.5" thickBot="1" x14ac:dyDescent="0.25">
      <c r="B52" s="7" t="s">
        <v>9</v>
      </c>
      <c r="C52" s="7"/>
      <c r="D52" s="5"/>
      <c r="E52" s="5"/>
      <c r="F52" s="5"/>
      <c r="G52" s="93"/>
      <c r="H52" s="94"/>
      <c r="I52" s="93"/>
      <c r="J52" s="94"/>
      <c r="K52" s="94"/>
      <c r="L52" s="19"/>
      <c r="M52" s="19"/>
      <c r="N52" s="320"/>
    </row>
    <row r="53" spans="1:17" x14ac:dyDescent="0.2">
      <c r="B53" s="7"/>
      <c r="C53" s="7"/>
      <c r="D53" s="5"/>
      <c r="E53" s="5"/>
      <c r="F53" s="5"/>
      <c r="G53" s="93"/>
      <c r="H53" s="93"/>
      <c r="I53" s="94"/>
      <c r="J53" s="94"/>
      <c r="L53" s="94"/>
      <c r="M53" s="19"/>
      <c r="N53" s="19"/>
    </row>
    <row r="54" spans="1:17" ht="15.75" thickBot="1" x14ac:dyDescent="0.25">
      <c r="B54" s="25" t="s">
        <v>51</v>
      </c>
      <c r="C54" s="6"/>
      <c r="D54" s="5"/>
      <c r="E54" s="5"/>
      <c r="F54" s="5"/>
      <c r="G54" s="93"/>
      <c r="H54" s="93"/>
      <c r="I54" s="94"/>
      <c r="J54" s="94"/>
      <c r="K54" s="19"/>
      <c r="L54" s="19"/>
      <c r="M54" s="19"/>
      <c r="N54" s="19"/>
    </row>
    <row r="55" spans="1:17" x14ac:dyDescent="0.2">
      <c r="A55" s="278"/>
      <c r="B55" s="279"/>
      <c r="C55" s="30"/>
      <c r="D55" s="30"/>
      <c r="E55" s="31"/>
      <c r="F55" s="31"/>
      <c r="G55" s="280"/>
      <c r="H55" s="31"/>
      <c r="I55" s="27"/>
      <c r="J55" s="27"/>
      <c r="K55" s="27"/>
      <c r="L55" s="27"/>
      <c r="M55" s="27"/>
      <c r="N55" s="281"/>
    </row>
    <row r="56" spans="1:17" ht="14.25" x14ac:dyDescent="0.2">
      <c r="A56" s="175"/>
      <c r="B56" s="282" t="s">
        <v>176</v>
      </c>
      <c r="C56" s="84"/>
      <c r="D56" s="84"/>
      <c r="E56" s="84"/>
      <c r="F56" s="84"/>
      <c r="G56" s="84"/>
      <c r="H56" s="84"/>
      <c r="I56" s="84"/>
      <c r="J56" s="84"/>
      <c r="K56" s="283"/>
      <c r="L56" s="283"/>
      <c r="M56" s="283"/>
      <c r="N56" s="173"/>
    </row>
    <row r="57" spans="1:17" x14ac:dyDescent="0.2">
      <c r="A57" s="175"/>
      <c r="B57" s="284" t="s">
        <v>177</v>
      </c>
      <c r="C57" s="285" t="s">
        <v>178</v>
      </c>
      <c r="D57" s="286">
        <v>0.2359</v>
      </c>
      <c r="E57" s="84"/>
      <c r="F57" s="84"/>
      <c r="G57" s="84"/>
      <c r="H57" s="84"/>
      <c r="I57" s="84"/>
      <c r="J57" s="84"/>
      <c r="K57" s="287"/>
      <c r="L57" s="84"/>
      <c r="M57" s="84"/>
      <c r="N57" s="288"/>
    </row>
    <row r="58" spans="1:17" ht="15.75" thickBot="1" x14ac:dyDescent="0.25">
      <c r="A58" s="174"/>
      <c r="B58" s="289" t="s">
        <v>179</v>
      </c>
      <c r="C58" s="290"/>
      <c r="D58" s="291"/>
      <c r="E58" s="172"/>
      <c r="F58" s="172"/>
      <c r="G58" s="172"/>
      <c r="H58" s="172"/>
      <c r="I58" s="172"/>
      <c r="J58" s="172"/>
      <c r="K58" s="172"/>
      <c r="L58" s="172"/>
      <c r="M58" s="292"/>
      <c r="N58" s="293"/>
    </row>
    <row r="59" spans="1:17" x14ac:dyDescent="0.2">
      <c r="B59" s="1"/>
      <c r="C59" s="9"/>
      <c r="D59" s="10"/>
      <c r="E59" s="5"/>
      <c r="F59" s="5"/>
      <c r="G59" s="93"/>
      <c r="H59" s="93"/>
      <c r="I59" s="94"/>
      <c r="J59" s="94"/>
      <c r="L59" s="19"/>
      <c r="M59" s="19"/>
      <c r="N59" s="19"/>
    </row>
    <row r="60" spans="1:17" s="45" customFormat="1" ht="13.5" thickBot="1" x14ac:dyDescent="0.25">
      <c r="C60" s="152" t="s">
        <v>82</v>
      </c>
      <c r="D60" s="150" t="s">
        <v>83</v>
      </c>
      <c r="E60" s="150" t="s">
        <v>83</v>
      </c>
      <c r="F60" s="221"/>
      <c r="G60" s="221"/>
      <c r="H60" s="221"/>
      <c r="I60" s="94"/>
      <c r="J60" s="149" t="s">
        <v>84</v>
      </c>
      <c r="K60" s="151"/>
      <c r="L60" s="146"/>
      <c r="M60" s="146"/>
      <c r="N60" s="19"/>
      <c r="O60" s="19"/>
      <c r="Q60" s="2"/>
    </row>
    <row r="61" spans="1:17" x14ac:dyDescent="0.2">
      <c r="C61" s="147" t="s">
        <v>83</v>
      </c>
      <c r="D61" s="2"/>
      <c r="E61" s="2"/>
      <c r="F61" s="148" t="s">
        <v>85</v>
      </c>
      <c r="G61" s="148"/>
      <c r="H61" s="93"/>
      <c r="I61" s="94"/>
      <c r="K61" s="94"/>
      <c r="L61" s="148" t="s">
        <v>85</v>
      </c>
      <c r="M61" s="19"/>
      <c r="N61" s="19"/>
      <c r="O61" s="19"/>
    </row>
    <row r="62" spans="1:17" x14ac:dyDescent="0.2">
      <c r="B62" s="152" t="s">
        <v>271</v>
      </c>
      <c r="D62"/>
      <c r="E62"/>
      <c r="F62"/>
      <c r="G62"/>
      <c r="H62" s="93"/>
      <c r="I62" s="94"/>
      <c r="J62" s="94"/>
      <c r="K62" s="94"/>
      <c r="L62" s="19"/>
      <c r="M62" s="19"/>
      <c r="N62" s="19"/>
      <c r="O62" s="19"/>
    </row>
    <row r="63" spans="1:17" x14ac:dyDescent="0.2">
      <c r="F63" s="5"/>
      <c r="G63" s="5"/>
      <c r="H63" s="93"/>
      <c r="I63" s="93"/>
      <c r="J63" s="94"/>
      <c r="K63" s="94"/>
      <c r="L63" s="94"/>
      <c r="M63" s="19"/>
      <c r="N63" s="19"/>
      <c r="O63" s="19"/>
    </row>
    <row r="64" spans="1:17" x14ac:dyDescent="0.2">
      <c r="F64" s="5"/>
      <c r="G64" s="5"/>
      <c r="H64" s="93"/>
      <c r="I64" s="93"/>
      <c r="J64" s="94"/>
      <c r="K64" s="94"/>
      <c r="L64" s="94"/>
      <c r="M64" s="19"/>
      <c r="N64" s="19"/>
      <c r="O64" s="19"/>
    </row>
    <row r="65" spans="6:15" x14ac:dyDescent="0.2">
      <c r="F65" s="5"/>
      <c r="G65" s="5"/>
      <c r="H65" s="93"/>
      <c r="I65" s="93"/>
      <c r="J65" s="94"/>
      <c r="K65" s="94"/>
      <c r="L65" s="94"/>
      <c r="M65" s="19"/>
      <c r="N65" s="19"/>
      <c r="O65" s="19"/>
    </row>
    <row r="66" spans="6:15" x14ac:dyDescent="0.2">
      <c r="F66" s="5"/>
      <c r="G66" s="5"/>
      <c r="H66" s="93"/>
      <c r="I66" s="93"/>
      <c r="J66" s="94"/>
      <c r="K66" s="94"/>
      <c r="L66" s="94"/>
      <c r="M66" s="19"/>
      <c r="N66" s="19"/>
      <c r="O66" s="19"/>
    </row>
    <row r="67" spans="6:15" x14ac:dyDescent="0.2">
      <c r="F67" s="5"/>
      <c r="G67" s="5"/>
      <c r="H67" s="93"/>
      <c r="I67" s="93"/>
      <c r="J67" s="94"/>
      <c r="K67" s="94"/>
      <c r="L67" s="94"/>
      <c r="M67" s="19"/>
      <c r="N67" s="19"/>
      <c r="O67" s="19"/>
    </row>
    <row r="68" spans="6:15" x14ac:dyDescent="0.2">
      <c r="F68" s="5"/>
      <c r="G68" s="5"/>
      <c r="H68" s="93"/>
      <c r="I68" s="93"/>
      <c r="J68" s="94"/>
      <c r="K68" s="94"/>
      <c r="L68" s="94"/>
      <c r="M68" s="19"/>
      <c r="N68" s="19"/>
      <c r="O68" s="19"/>
    </row>
    <row r="69" spans="6:15" x14ac:dyDescent="0.2">
      <c r="F69" s="5"/>
      <c r="G69" s="5"/>
      <c r="H69" s="18"/>
      <c r="I69" s="5"/>
      <c r="J69" s="19"/>
      <c r="K69" s="19"/>
      <c r="L69" s="19"/>
      <c r="M69" s="19"/>
      <c r="N69" s="19"/>
      <c r="O69" s="82"/>
    </row>
    <row r="70" spans="6:15" x14ac:dyDescent="0.2">
      <c r="F70" s="5"/>
      <c r="G70" s="5"/>
      <c r="H70" s="18"/>
      <c r="I70" s="5"/>
      <c r="J70" s="19"/>
      <c r="K70" s="19"/>
      <c r="L70" s="19"/>
      <c r="M70" s="19"/>
      <c r="N70" s="19"/>
      <c r="O70" s="19"/>
    </row>
    <row r="71" spans="6:15" x14ac:dyDescent="0.2">
      <c r="F71" s="22"/>
      <c r="G71" s="22"/>
      <c r="H71" s="18"/>
      <c r="I71" s="18"/>
      <c r="J71" s="19"/>
      <c r="K71" s="19"/>
      <c r="L71" s="19"/>
      <c r="M71" s="19"/>
      <c r="N71" s="19"/>
      <c r="O71" s="17"/>
    </row>
    <row r="72" spans="6:15" x14ac:dyDescent="0.2">
      <c r="F72" s="5"/>
      <c r="G72" s="5"/>
      <c r="H72" s="93"/>
      <c r="I72" s="93"/>
      <c r="J72" s="94"/>
      <c r="K72" s="94"/>
      <c r="L72" s="94"/>
      <c r="M72" s="19"/>
      <c r="N72" s="19"/>
      <c r="O72" s="19"/>
    </row>
    <row r="73" spans="6:15" x14ac:dyDescent="0.2">
      <c r="F73" s="5"/>
      <c r="G73" s="5"/>
      <c r="H73" s="93"/>
      <c r="I73" s="93"/>
      <c r="J73" s="94"/>
      <c r="K73" s="94"/>
      <c r="L73" s="94"/>
      <c r="M73" s="19"/>
      <c r="N73" s="19"/>
      <c r="O73" s="19"/>
    </row>
    <row r="74" spans="6:15" x14ac:dyDescent="0.2">
      <c r="F74" s="5"/>
      <c r="G74" s="5"/>
      <c r="H74" s="18"/>
      <c r="I74" s="5"/>
      <c r="J74" s="19"/>
      <c r="K74" s="19"/>
      <c r="L74" s="19"/>
      <c r="M74" s="19"/>
      <c r="N74" s="19"/>
      <c r="O74" s="82"/>
    </row>
    <row r="75" spans="6:15" x14ac:dyDescent="0.2">
      <c r="F75" s="5"/>
      <c r="G75" s="5"/>
      <c r="H75" s="18"/>
      <c r="I75" s="5"/>
      <c r="J75" s="19"/>
      <c r="K75" s="19"/>
      <c r="L75" s="19"/>
      <c r="M75" s="19"/>
      <c r="N75" s="19"/>
      <c r="O75" s="19"/>
    </row>
    <row r="76" spans="6:15" x14ac:dyDescent="0.2">
      <c r="F76" s="22"/>
      <c r="G76" s="22"/>
      <c r="H76" s="18"/>
      <c r="I76" s="18"/>
      <c r="J76" s="19"/>
      <c r="K76" s="19"/>
      <c r="L76" s="19"/>
      <c r="M76" s="19"/>
      <c r="N76" s="19"/>
      <c r="O76" s="17"/>
    </row>
    <row r="77" spans="6:15" x14ac:dyDescent="0.2">
      <c r="F77" s="5"/>
      <c r="G77" s="5"/>
      <c r="H77" s="93"/>
      <c r="I77" s="93"/>
      <c r="J77" s="94"/>
      <c r="K77" s="94"/>
      <c r="L77" s="94"/>
      <c r="M77" s="19"/>
      <c r="N77" s="19"/>
      <c r="O77" s="19"/>
    </row>
    <row r="78" spans="6:15" x14ac:dyDescent="0.2">
      <c r="F78" s="5"/>
      <c r="G78" s="5"/>
      <c r="H78" s="18"/>
      <c r="I78" s="5"/>
      <c r="J78" s="19"/>
      <c r="K78" s="94"/>
      <c r="L78" s="94"/>
      <c r="M78" s="19"/>
      <c r="N78" s="19"/>
      <c r="O78" s="19"/>
    </row>
    <row r="79" spans="6:15" x14ac:dyDescent="0.2">
      <c r="F79" s="5"/>
      <c r="G79" s="5"/>
      <c r="H79" s="18"/>
      <c r="I79" s="5"/>
      <c r="J79" s="19"/>
      <c r="K79" s="94"/>
      <c r="L79" s="94"/>
      <c r="M79" s="19"/>
      <c r="N79" s="19"/>
      <c r="O79" s="19"/>
    </row>
    <row r="80" spans="6:15" x14ac:dyDescent="0.2">
      <c r="F80" s="5"/>
      <c r="G80" s="5"/>
      <c r="H80" s="18"/>
      <c r="I80" s="5"/>
      <c r="J80" s="19"/>
      <c r="K80" s="94"/>
      <c r="L80" s="94"/>
      <c r="M80" s="19"/>
      <c r="N80" s="19"/>
      <c r="O80" s="19"/>
    </row>
    <row r="81" spans="6:15" x14ac:dyDescent="0.2">
      <c r="F81" s="5"/>
      <c r="G81" s="5"/>
      <c r="H81" s="18"/>
      <c r="I81" s="5"/>
      <c r="J81" s="19"/>
      <c r="K81" s="94"/>
      <c r="L81" s="94"/>
      <c r="M81" s="19"/>
      <c r="N81" s="19"/>
      <c r="O81" s="19"/>
    </row>
    <row r="82" spans="6:15" x14ac:dyDescent="0.2">
      <c r="F82" s="5"/>
      <c r="G82" s="5"/>
      <c r="H82" s="18"/>
      <c r="I82" s="5"/>
      <c r="J82" s="19"/>
      <c r="K82" s="94"/>
      <c r="L82" s="94"/>
      <c r="M82" s="19"/>
      <c r="N82" s="19"/>
      <c r="O82" s="19"/>
    </row>
    <row r="83" spans="6:15" x14ac:dyDescent="0.2">
      <c r="F83" s="5"/>
      <c r="G83" s="5"/>
      <c r="H83" s="93"/>
      <c r="I83" s="93"/>
      <c r="J83" s="19"/>
      <c r="K83" s="94"/>
      <c r="L83" s="94"/>
      <c r="M83" s="19"/>
      <c r="N83" s="19"/>
      <c r="O83" s="19"/>
    </row>
    <row r="84" spans="6:15" x14ac:dyDescent="0.2">
      <c r="F84" s="5"/>
      <c r="G84" s="5"/>
      <c r="H84" s="93"/>
      <c r="I84" s="93"/>
      <c r="J84" s="94"/>
      <c r="K84" s="94"/>
      <c r="L84" s="94"/>
      <c r="M84" s="19"/>
      <c r="N84" s="19"/>
      <c r="O84" s="19"/>
    </row>
    <row r="85" spans="6:15" x14ac:dyDescent="0.2">
      <c r="F85" s="5"/>
      <c r="G85" s="5"/>
      <c r="H85" s="93"/>
      <c r="I85" s="93"/>
      <c r="J85" s="94"/>
      <c r="K85" s="94"/>
      <c r="L85" s="94"/>
      <c r="M85" s="19"/>
      <c r="N85" s="19"/>
      <c r="O85" s="19"/>
    </row>
    <row r="86" spans="6:15" x14ac:dyDescent="0.2">
      <c r="F86" s="5"/>
      <c r="G86" s="5"/>
      <c r="H86" s="93"/>
      <c r="I86" s="93"/>
      <c r="J86" s="94"/>
      <c r="K86" s="94"/>
      <c r="L86" s="94"/>
      <c r="M86" s="19"/>
      <c r="N86" s="19"/>
      <c r="O86" s="19"/>
    </row>
    <row r="87" spans="6:15" x14ac:dyDescent="0.2">
      <c r="F87" s="5"/>
      <c r="G87" s="5"/>
      <c r="H87" s="93"/>
      <c r="I87" s="93"/>
      <c r="J87" s="94"/>
      <c r="K87" s="94"/>
      <c r="L87" s="94"/>
      <c r="M87" s="19"/>
      <c r="N87" s="19"/>
      <c r="O87" s="19"/>
    </row>
    <row r="88" spans="6:15" x14ac:dyDescent="0.2">
      <c r="F88" s="5"/>
      <c r="G88" s="5"/>
      <c r="H88" s="93"/>
      <c r="I88" s="93"/>
      <c r="J88" s="94"/>
      <c r="K88" s="94"/>
      <c r="L88" s="94"/>
      <c r="M88" s="19"/>
      <c r="N88" s="19"/>
      <c r="O88" s="19"/>
    </row>
    <row r="89" spans="6:15" x14ac:dyDescent="0.2">
      <c r="F89" s="5"/>
      <c r="G89" s="5"/>
      <c r="H89" s="18"/>
      <c r="I89" s="5"/>
      <c r="J89" s="19"/>
      <c r="K89" s="19"/>
      <c r="L89" s="19"/>
      <c r="M89" s="19"/>
      <c r="N89" s="19"/>
      <c r="O89" s="82"/>
    </row>
    <row r="90" spans="6:15" x14ac:dyDescent="0.2">
      <c r="F90" s="22"/>
      <c r="G90" s="22"/>
      <c r="H90" s="18"/>
      <c r="I90" s="18"/>
      <c r="J90" s="19"/>
      <c r="K90" s="19"/>
      <c r="L90" s="19"/>
      <c r="M90" s="19"/>
      <c r="N90" s="19"/>
      <c r="O90" s="17"/>
    </row>
    <row r="91" spans="6:15" x14ac:dyDescent="0.2">
      <c r="F91" s="5"/>
      <c r="G91" s="5"/>
      <c r="H91" s="93"/>
      <c r="I91" s="93"/>
      <c r="J91" s="19"/>
      <c r="K91" s="94"/>
      <c r="L91" s="94"/>
      <c r="M91" s="19"/>
      <c r="N91" s="19"/>
      <c r="O91" s="19"/>
    </row>
    <row r="92" spans="6:15" x14ac:dyDescent="0.2">
      <c r="F92" s="5"/>
      <c r="G92" s="5"/>
      <c r="H92" s="5"/>
      <c r="I92" s="5"/>
      <c r="J92" s="5"/>
      <c r="K92" s="5"/>
      <c r="L92" s="5"/>
      <c r="M92" s="5"/>
      <c r="N92" s="5"/>
    </row>
    <row r="93" spans="6:15" x14ac:dyDescent="0.2">
      <c r="F93" s="5"/>
      <c r="G93" s="5"/>
      <c r="H93" s="5"/>
      <c r="I93" s="5"/>
      <c r="J93" s="5"/>
      <c r="K93" s="5"/>
      <c r="L93" s="5"/>
      <c r="M93" s="5"/>
      <c r="N93" s="5"/>
    </row>
  </sheetData>
  <mergeCells count="12">
    <mergeCell ref="F60:H60"/>
    <mergeCell ref="M58:N58"/>
    <mergeCell ref="G8:I8"/>
    <mergeCell ref="J8:J9"/>
    <mergeCell ref="K8:M8"/>
    <mergeCell ref="N8:N9"/>
    <mergeCell ref="A8:A9"/>
    <mergeCell ref="E8:E9"/>
    <mergeCell ref="F8:F9"/>
    <mergeCell ref="B8:B9"/>
    <mergeCell ref="C8:C9"/>
    <mergeCell ref="D8:D9"/>
  </mergeCells>
  <phoneticPr fontId="13" type="noConversion"/>
  <pageMargins left="0.51181102362204722" right="0.15748031496062992" top="0.62992125984251968" bottom="0.74803149606299213" header="0.51181102362204722" footer="0.51181102362204722"/>
  <pageSetup paperSize="9" scale="90" orientation="landscape" horizontalDpi="4294967293" r:id="rId1"/>
  <headerFooter alignWithMargins="0">
    <oddFooter>&amp;LSaules iela 9, Ozolnieki, Ozolnieku novads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workbookViewId="0">
      <selection activeCell="H96" sqref="H96"/>
    </sheetView>
  </sheetViews>
  <sheetFormatPr defaultRowHeight="12.75" x14ac:dyDescent="0.2"/>
  <cols>
    <col min="1" max="1" width="4.28515625" style="2" customWidth="1"/>
    <col min="2" max="2" width="27.85546875" style="2" customWidth="1"/>
    <col min="3" max="3" width="7.5703125" style="1" customWidth="1"/>
    <col min="4" max="4" width="9" style="9" customWidth="1"/>
    <col min="5" max="5" width="6.7109375" style="10" customWidth="1"/>
    <col min="6" max="6" width="7.42578125" style="1" customWidth="1"/>
    <col min="7" max="7" width="7" style="1" customWidth="1"/>
    <col min="8" max="8" width="7.7109375" style="2" customWidth="1"/>
    <col min="9" max="9" width="8" style="2" customWidth="1"/>
    <col min="10" max="10" width="8.28515625" style="2" customWidth="1"/>
    <col min="11" max="11" width="9.140625" style="2"/>
    <col min="12" max="12" width="10.5703125" style="2" customWidth="1"/>
    <col min="13" max="13" width="10.85546875" style="2" customWidth="1"/>
    <col min="14" max="14" width="11.5703125" style="2" customWidth="1"/>
    <col min="15" max="15" width="12" style="2" customWidth="1"/>
    <col min="16" max="16" width="9.140625" style="2"/>
    <col min="17" max="17" width="11.140625" style="2" bestFit="1" customWidth="1"/>
    <col min="18" max="16384" width="9.140625" style="2"/>
  </cols>
  <sheetData>
    <row r="1" spans="1:27" ht="24" customHeight="1" x14ac:dyDescent="0.25">
      <c r="B1" s="39" t="s">
        <v>44</v>
      </c>
      <c r="C1" s="9"/>
      <c r="D1" s="37"/>
      <c r="E1" s="37"/>
      <c r="F1" s="163" t="s">
        <v>55</v>
      </c>
      <c r="G1" s="37"/>
      <c r="H1" s="37"/>
      <c r="J1" s="37"/>
      <c r="K1" s="37"/>
      <c r="L1" s="37"/>
      <c r="M1" s="37"/>
      <c r="N1" s="37"/>
      <c r="O1" s="37"/>
    </row>
    <row r="2" spans="1:27" ht="4.5" customHeight="1" x14ac:dyDescent="0.25">
      <c r="B2" s="39"/>
      <c r="C2" s="2"/>
      <c r="E2" s="2"/>
      <c r="F2" s="2"/>
      <c r="G2" s="2"/>
    </row>
    <row r="3" spans="1:27" ht="16.5" customHeight="1" x14ac:dyDescent="0.25">
      <c r="B3" s="40" t="s">
        <v>131</v>
      </c>
      <c r="C3" s="40" t="s">
        <v>132</v>
      </c>
      <c r="E3" s="2"/>
      <c r="F3" s="2"/>
      <c r="G3" s="2"/>
      <c r="P3"/>
    </row>
    <row r="4" spans="1:27" ht="17.25" customHeight="1" x14ac:dyDescent="0.25">
      <c r="B4" s="194" t="s">
        <v>133</v>
      </c>
      <c r="C4" s="40" t="s">
        <v>175</v>
      </c>
      <c r="E4" s="41"/>
      <c r="F4" s="41"/>
      <c r="G4" s="41"/>
      <c r="H4" s="41"/>
      <c r="J4" s="41"/>
      <c r="K4" s="41"/>
      <c r="L4" s="41"/>
      <c r="M4" s="41"/>
      <c r="N4" s="41"/>
      <c r="O4" s="41"/>
      <c r="P4"/>
      <c r="Q4" s="41"/>
    </row>
    <row r="5" spans="1:27" s="41" customFormat="1" ht="17.25" customHeight="1" x14ac:dyDescent="0.25">
      <c r="B5" s="40" t="s">
        <v>134</v>
      </c>
      <c r="C5" s="40" t="s">
        <v>135</v>
      </c>
      <c r="AA5" s="42"/>
    </row>
    <row r="6" spans="1:27" s="41" customFormat="1" ht="8.25" customHeight="1" x14ac:dyDescent="0.2">
      <c r="Y6" s="42"/>
    </row>
    <row r="7" spans="1:27" s="26" customFormat="1" ht="12" customHeight="1" thickBot="1" x14ac:dyDescent="0.3">
      <c r="C7" s="37"/>
      <c r="D7" s="37"/>
      <c r="E7" s="37"/>
      <c r="F7" s="38"/>
      <c r="G7" s="38"/>
    </row>
    <row r="8" spans="1:27" s="12" customFormat="1" ht="19.5" customHeight="1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7" s="12" customFormat="1" ht="18" customHeight="1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7" s="16" customFormat="1" ht="12" customHeight="1" x14ac:dyDescent="0.15">
      <c r="B10" s="13"/>
      <c r="C10" s="13"/>
      <c r="D10" s="15"/>
      <c r="E10" s="15"/>
      <c r="F10" s="15"/>
      <c r="G10" s="14"/>
      <c r="H10" s="15"/>
      <c r="I10" s="73"/>
      <c r="J10" s="73"/>
      <c r="K10" s="73"/>
      <c r="L10" s="13"/>
      <c r="M10" s="13"/>
      <c r="N10" s="13"/>
    </row>
    <row r="11" spans="1:27" s="16" customFormat="1" ht="15.75" thickBot="1" x14ac:dyDescent="0.25">
      <c r="A11" s="25">
        <v>1</v>
      </c>
      <c r="B11" s="25" t="s">
        <v>43</v>
      </c>
      <c r="C11" s="22"/>
      <c r="D11" s="22"/>
      <c r="E11" s="22"/>
      <c r="F11" s="18"/>
      <c r="G11" s="18"/>
      <c r="H11" s="14"/>
      <c r="I11" s="14"/>
      <c r="J11" s="17"/>
      <c r="K11" s="17"/>
      <c r="L11" s="17"/>
      <c r="M11" s="17"/>
      <c r="N11" s="17"/>
    </row>
    <row r="12" spans="1:27" s="16" customFormat="1" ht="40.5" customHeight="1" x14ac:dyDescent="0.2">
      <c r="A12" s="77" t="s">
        <v>25</v>
      </c>
      <c r="B12" s="78" t="s">
        <v>289</v>
      </c>
      <c r="C12" s="30" t="s">
        <v>0</v>
      </c>
      <c r="D12" s="31">
        <v>20</v>
      </c>
      <c r="E12" s="31"/>
      <c r="F12" s="31"/>
      <c r="G12" s="31"/>
      <c r="H12" s="27"/>
      <c r="I12" s="87"/>
      <c r="J12" s="27"/>
      <c r="K12" s="27"/>
      <c r="L12" s="27"/>
      <c r="M12" s="27"/>
      <c r="N12" s="27"/>
    </row>
    <row r="13" spans="1:27" s="34" customFormat="1" ht="21" customHeight="1" x14ac:dyDescent="0.2">
      <c r="A13" s="79" t="s">
        <v>26</v>
      </c>
      <c r="B13" s="75" t="s">
        <v>150</v>
      </c>
      <c r="C13" s="20" t="s">
        <v>3</v>
      </c>
      <c r="D13" s="23">
        <v>6</v>
      </c>
      <c r="E13" s="23"/>
      <c r="F13" s="23"/>
      <c r="G13" s="23"/>
      <c r="H13" s="21"/>
      <c r="I13" s="89"/>
      <c r="J13" s="21"/>
      <c r="K13" s="21"/>
      <c r="L13" s="21"/>
      <c r="M13" s="21"/>
      <c r="N13" s="21"/>
    </row>
    <row r="14" spans="1:27" s="34" customFormat="1" ht="27" customHeight="1" x14ac:dyDescent="0.2">
      <c r="A14" s="79" t="s">
        <v>27</v>
      </c>
      <c r="B14" s="75" t="s">
        <v>153</v>
      </c>
      <c r="C14" s="20" t="s">
        <v>1</v>
      </c>
      <c r="D14" s="23">
        <f>(50+70)*0.1</f>
        <v>12</v>
      </c>
      <c r="E14" s="23"/>
      <c r="F14" s="23"/>
      <c r="G14" s="23"/>
      <c r="H14" s="21"/>
      <c r="I14" s="89"/>
      <c r="J14" s="21"/>
      <c r="K14" s="21"/>
      <c r="L14" s="21"/>
      <c r="M14" s="21"/>
      <c r="N14" s="21"/>
    </row>
    <row r="15" spans="1:27" s="34" customFormat="1" ht="27" customHeight="1" thickBot="1" x14ac:dyDescent="0.25">
      <c r="A15" s="80" t="s">
        <v>28</v>
      </c>
      <c r="B15" s="81" t="s">
        <v>17</v>
      </c>
      <c r="C15" s="69" t="s">
        <v>1</v>
      </c>
      <c r="D15" s="74">
        <v>0.5</v>
      </c>
      <c r="E15" s="74"/>
      <c r="F15" s="74"/>
      <c r="G15" s="74"/>
      <c r="H15" s="71"/>
      <c r="I15" s="91"/>
      <c r="J15" s="71"/>
      <c r="K15" s="71"/>
      <c r="L15" s="71"/>
      <c r="M15" s="71"/>
      <c r="N15" s="71"/>
    </row>
    <row r="16" spans="1:27" ht="13.5" thickBot="1" x14ac:dyDescent="0.25">
      <c r="B16" s="7" t="s">
        <v>2</v>
      </c>
      <c r="C16" s="6"/>
      <c r="D16" s="5"/>
      <c r="E16" s="5"/>
      <c r="F16" s="5"/>
      <c r="G16" s="93"/>
      <c r="H16" s="94"/>
      <c r="I16" s="94"/>
      <c r="J16" s="19"/>
      <c r="K16" s="95"/>
      <c r="L16" s="19"/>
      <c r="M16" s="19"/>
      <c r="N16" s="320"/>
    </row>
    <row r="17" spans="1:16" ht="13.5" customHeight="1" x14ac:dyDescent="0.2">
      <c r="B17" s="7"/>
      <c r="C17" s="6"/>
      <c r="D17" s="5"/>
      <c r="E17" s="5"/>
      <c r="F17" s="5"/>
      <c r="G17" s="93"/>
      <c r="H17" s="97"/>
      <c r="I17" s="97"/>
      <c r="J17" s="19"/>
      <c r="K17" s="19"/>
      <c r="L17" s="19"/>
      <c r="M17" s="19"/>
      <c r="N17" s="19"/>
    </row>
    <row r="18" spans="1:16" s="16" customFormat="1" ht="15.75" thickBot="1" x14ac:dyDescent="0.25">
      <c r="A18" s="25">
        <v>2</v>
      </c>
      <c r="B18" s="25" t="s">
        <v>92</v>
      </c>
      <c r="C18" s="22"/>
      <c r="D18" s="5"/>
      <c r="E18" s="5"/>
      <c r="F18" s="93"/>
      <c r="G18" s="93"/>
      <c r="H18" s="97"/>
      <c r="I18" s="19"/>
      <c r="J18" s="19"/>
      <c r="K18" s="19"/>
      <c r="L18" s="19"/>
      <c r="M18" s="19"/>
      <c r="N18" s="19"/>
    </row>
    <row r="19" spans="1:16" ht="25.5" x14ac:dyDescent="0.2">
      <c r="A19" s="102" t="s">
        <v>31</v>
      </c>
      <c r="B19" s="99" t="s">
        <v>290</v>
      </c>
      <c r="C19" s="30" t="s">
        <v>0</v>
      </c>
      <c r="D19" s="31">
        <v>16</v>
      </c>
      <c r="E19" s="31"/>
      <c r="F19" s="31"/>
      <c r="G19" s="87"/>
      <c r="H19" s="101"/>
      <c r="I19" s="87"/>
      <c r="J19" s="21"/>
      <c r="K19" s="21"/>
      <c r="L19" s="21"/>
      <c r="M19" s="21"/>
      <c r="N19" s="21"/>
      <c r="O19" s="16"/>
    </row>
    <row r="20" spans="1:16" s="8" customFormat="1" ht="25.5" x14ac:dyDescent="0.2">
      <c r="A20" s="103"/>
      <c r="B20" s="65" t="s">
        <v>108</v>
      </c>
      <c r="C20" s="20" t="s">
        <v>0</v>
      </c>
      <c r="D20" s="23">
        <f>D19*1.15</f>
        <v>18.399999999999999</v>
      </c>
      <c r="E20" s="23"/>
      <c r="F20" s="23"/>
      <c r="G20" s="89"/>
      <c r="H20" s="33"/>
      <c r="I20" s="89"/>
      <c r="J20" s="21"/>
      <c r="K20" s="21"/>
      <c r="L20" s="21"/>
      <c r="M20" s="21"/>
      <c r="N20" s="21"/>
      <c r="O20" s="16"/>
      <c r="P20" s="2"/>
    </row>
    <row r="21" spans="1:16" s="8" customFormat="1" ht="25.5" x14ac:dyDescent="0.2">
      <c r="A21" s="103"/>
      <c r="B21" s="65" t="s">
        <v>109</v>
      </c>
      <c r="C21" s="20" t="s">
        <v>0</v>
      </c>
      <c r="D21" s="23">
        <f>D20</f>
        <v>18.399999999999999</v>
      </c>
      <c r="E21" s="23"/>
      <c r="F21" s="23"/>
      <c r="G21" s="89"/>
      <c r="H21" s="33"/>
      <c r="I21" s="89"/>
      <c r="J21" s="21"/>
      <c r="K21" s="21"/>
      <c r="L21" s="21"/>
      <c r="M21" s="21"/>
      <c r="N21" s="21"/>
      <c r="O21" s="16"/>
      <c r="P21" s="2"/>
    </row>
    <row r="22" spans="1:16" x14ac:dyDescent="0.2">
      <c r="A22" s="103"/>
      <c r="B22" s="65" t="s">
        <v>10</v>
      </c>
      <c r="C22" s="20" t="s">
        <v>0</v>
      </c>
      <c r="D22" s="23">
        <f>D19</f>
        <v>16</v>
      </c>
      <c r="E22" s="23"/>
      <c r="F22" s="23"/>
      <c r="G22" s="89"/>
      <c r="H22" s="33"/>
      <c r="I22" s="89"/>
      <c r="J22" s="21"/>
      <c r="K22" s="21"/>
      <c r="L22" s="21"/>
      <c r="M22" s="21"/>
      <c r="N22" s="21"/>
      <c r="O22" s="16"/>
    </row>
    <row r="23" spans="1:16" x14ac:dyDescent="0.2">
      <c r="A23" s="103" t="s">
        <v>32</v>
      </c>
      <c r="B23" s="64" t="s">
        <v>90</v>
      </c>
      <c r="C23" s="20" t="s">
        <v>0</v>
      </c>
      <c r="D23" s="23">
        <f>D12</f>
        <v>20</v>
      </c>
      <c r="E23" s="23"/>
      <c r="F23" s="23"/>
      <c r="G23" s="89"/>
      <c r="H23" s="90"/>
      <c r="I23" s="89"/>
      <c r="J23" s="21"/>
      <c r="K23" s="21"/>
      <c r="L23" s="21"/>
      <c r="M23" s="21"/>
      <c r="N23" s="21"/>
      <c r="O23" s="16"/>
    </row>
    <row r="24" spans="1:16" ht="25.5" x14ac:dyDescent="0.2">
      <c r="A24" s="103"/>
      <c r="B24" s="142" t="s">
        <v>282</v>
      </c>
      <c r="C24" s="20" t="s">
        <v>0</v>
      </c>
      <c r="D24" s="23">
        <f>D23*1.25</f>
        <v>25</v>
      </c>
      <c r="E24" s="23"/>
      <c r="F24" s="23"/>
      <c r="G24" s="89"/>
      <c r="H24" s="90"/>
      <c r="I24" s="89"/>
      <c r="J24" s="21"/>
      <c r="K24" s="21"/>
      <c r="L24" s="21"/>
      <c r="M24" s="21"/>
      <c r="N24" s="21"/>
      <c r="O24" s="16"/>
    </row>
    <row r="25" spans="1:16" ht="25.5" x14ac:dyDescent="0.2">
      <c r="A25" s="103"/>
      <c r="B25" s="142" t="s">
        <v>93</v>
      </c>
      <c r="C25" s="20" t="s">
        <v>1</v>
      </c>
      <c r="D25" s="23">
        <f>D24</f>
        <v>25</v>
      </c>
      <c r="E25" s="23"/>
      <c r="F25" s="23"/>
      <c r="G25" s="89"/>
      <c r="H25" s="90"/>
      <c r="I25" s="89"/>
      <c r="J25" s="21"/>
      <c r="K25" s="21"/>
      <c r="L25" s="21"/>
      <c r="M25" s="21"/>
      <c r="N25" s="21"/>
    </row>
    <row r="26" spans="1:16" ht="25.5" x14ac:dyDescent="0.2">
      <c r="A26" s="103"/>
      <c r="B26" s="142" t="s">
        <v>94</v>
      </c>
      <c r="C26" s="20" t="s">
        <v>0</v>
      </c>
      <c r="D26" s="23">
        <f>D23</f>
        <v>20</v>
      </c>
      <c r="E26" s="23"/>
      <c r="F26" s="23"/>
      <c r="G26" s="89"/>
      <c r="H26" s="90"/>
      <c r="I26" s="89"/>
      <c r="J26" s="21"/>
      <c r="K26" s="21"/>
      <c r="L26" s="21"/>
      <c r="M26" s="21"/>
      <c r="N26" s="21"/>
    </row>
    <row r="27" spans="1:16" x14ac:dyDescent="0.2">
      <c r="A27" s="103" t="s">
        <v>33</v>
      </c>
      <c r="B27" s="64" t="s">
        <v>95</v>
      </c>
      <c r="C27" s="20" t="s">
        <v>0</v>
      </c>
      <c r="D27" s="23">
        <v>14</v>
      </c>
      <c r="E27" s="23"/>
      <c r="F27" s="23"/>
      <c r="G27" s="89"/>
      <c r="H27" s="90"/>
      <c r="I27" s="89"/>
      <c r="J27" s="21"/>
      <c r="K27" s="21"/>
      <c r="L27" s="21"/>
      <c r="M27" s="21"/>
      <c r="N27" s="21"/>
    </row>
    <row r="28" spans="1:16" s="8" customFormat="1" x14ac:dyDescent="0.2">
      <c r="A28" s="103"/>
      <c r="B28" s="142" t="s">
        <v>140</v>
      </c>
      <c r="C28" s="20" t="s">
        <v>0</v>
      </c>
      <c r="D28" s="23">
        <f>D27*1.15</f>
        <v>16.099999999999998</v>
      </c>
      <c r="E28" s="23"/>
      <c r="F28" s="23"/>
      <c r="G28" s="89"/>
      <c r="H28" s="90"/>
      <c r="I28" s="89"/>
      <c r="J28" s="21"/>
      <c r="K28" s="21"/>
      <c r="L28" s="21"/>
      <c r="M28" s="21"/>
      <c r="N28" s="21"/>
    </row>
    <row r="29" spans="1:16" s="8" customFormat="1" ht="26.25" thickBot="1" x14ac:dyDescent="0.25">
      <c r="A29" s="105"/>
      <c r="B29" s="169" t="s">
        <v>96</v>
      </c>
      <c r="C29" s="69" t="s">
        <v>0</v>
      </c>
      <c r="D29" s="74">
        <f>D27</f>
        <v>14</v>
      </c>
      <c r="E29" s="74"/>
      <c r="F29" s="74"/>
      <c r="G29" s="91"/>
      <c r="H29" s="92"/>
      <c r="I29" s="91"/>
      <c r="J29" s="71"/>
      <c r="K29" s="71"/>
      <c r="L29" s="71"/>
      <c r="M29" s="71"/>
      <c r="N29" s="71"/>
    </row>
    <row r="30" spans="1:16" ht="13.5" thickBot="1" x14ac:dyDescent="0.25">
      <c r="B30" s="7" t="s">
        <v>9</v>
      </c>
      <c r="C30" s="7"/>
      <c r="D30" s="5"/>
      <c r="E30" s="22"/>
      <c r="F30" s="22"/>
      <c r="G30" s="18"/>
      <c r="H30" s="18"/>
      <c r="I30" s="19"/>
      <c r="J30" s="19"/>
      <c r="K30" s="19"/>
      <c r="L30" s="19"/>
      <c r="M30" s="19"/>
      <c r="N30" s="323"/>
    </row>
    <row r="31" spans="1:16" x14ac:dyDescent="0.2">
      <c r="B31" s="7"/>
      <c r="C31" s="7"/>
      <c r="D31" s="5"/>
      <c r="E31" s="5"/>
      <c r="F31" s="5"/>
      <c r="G31" s="93"/>
      <c r="H31" s="94"/>
      <c r="I31" s="94"/>
      <c r="J31" s="94"/>
      <c r="K31" s="19"/>
      <c r="L31" s="19"/>
      <c r="M31" s="19"/>
      <c r="N31" s="19"/>
    </row>
    <row r="32" spans="1:16" s="16" customFormat="1" ht="15.75" thickBot="1" x14ac:dyDescent="0.25">
      <c r="A32" s="25">
        <v>3</v>
      </c>
      <c r="B32" s="25" t="s">
        <v>284</v>
      </c>
      <c r="C32" s="3"/>
      <c r="D32" s="22"/>
      <c r="E32" s="5"/>
      <c r="F32" s="5"/>
      <c r="G32" s="93"/>
      <c r="H32" s="94"/>
      <c r="I32" s="94"/>
      <c r="J32" s="94"/>
      <c r="K32" s="19"/>
      <c r="L32" s="19"/>
      <c r="M32" s="95"/>
      <c r="N32" s="19"/>
    </row>
    <row r="33" spans="1:15" ht="25.5" x14ac:dyDescent="0.2">
      <c r="A33" s="102" t="s">
        <v>34</v>
      </c>
      <c r="B33" s="99" t="s">
        <v>291</v>
      </c>
      <c r="C33" s="30" t="s">
        <v>4</v>
      </c>
      <c r="D33" s="31">
        <v>10</v>
      </c>
      <c r="E33" s="31"/>
      <c r="F33" s="31"/>
      <c r="G33" s="87"/>
      <c r="H33" s="88"/>
      <c r="I33" s="87"/>
      <c r="J33" s="27"/>
      <c r="K33" s="27"/>
      <c r="L33" s="27"/>
      <c r="M33" s="27"/>
      <c r="N33" s="27"/>
    </row>
    <row r="34" spans="1:15" ht="26.25" thickBot="1" x14ac:dyDescent="0.25">
      <c r="A34" s="103" t="s">
        <v>35</v>
      </c>
      <c r="B34" s="64" t="s">
        <v>291</v>
      </c>
      <c r="C34" s="20" t="s">
        <v>4</v>
      </c>
      <c r="D34" s="23">
        <v>12</v>
      </c>
      <c r="E34" s="23"/>
      <c r="F34" s="23"/>
      <c r="G34" s="89"/>
      <c r="H34" s="90"/>
      <c r="I34" s="89"/>
      <c r="J34" s="21"/>
      <c r="K34" s="21"/>
      <c r="L34" s="21"/>
      <c r="M34" s="21"/>
      <c r="N34" s="324"/>
    </row>
    <row r="35" spans="1:15" ht="13.5" thickBot="1" x14ac:dyDescent="0.25">
      <c r="B35" s="7" t="s">
        <v>9</v>
      </c>
      <c r="C35" s="7"/>
      <c r="D35" s="5"/>
      <c r="E35" s="5"/>
      <c r="F35" s="5"/>
      <c r="G35" s="93"/>
      <c r="H35" s="93"/>
      <c r="I35" s="94"/>
      <c r="J35" s="94"/>
      <c r="K35" s="19"/>
      <c r="L35" s="19"/>
      <c r="M35" s="19"/>
      <c r="N35" s="323"/>
    </row>
    <row r="36" spans="1:15" x14ac:dyDescent="0.2">
      <c r="B36" s="7"/>
      <c r="C36" s="7"/>
      <c r="D36" s="5"/>
      <c r="E36" s="5"/>
      <c r="F36" s="5"/>
      <c r="G36" s="93"/>
      <c r="H36" s="93"/>
      <c r="I36" s="94"/>
      <c r="J36" s="94"/>
      <c r="K36" s="19"/>
      <c r="L36" s="19"/>
      <c r="M36" s="19"/>
      <c r="N36" s="82"/>
    </row>
    <row r="37" spans="1:15" s="16" customFormat="1" ht="15.75" thickBot="1" x14ac:dyDescent="0.25">
      <c r="A37" s="25">
        <v>4</v>
      </c>
      <c r="B37" s="25" t="s">
        <v>57</v>
      </c>
      <c r="C37" s="3"/>
      <c r="D37" s="22"/>
      <c r="E37" s="5"/>
      <c r="F37" s="5"/>
      <c r="G37" s="93"/>
      <c r="H37" s="97"/>
      <c r="I37" s="93"/>
      <c r="J37" s="19"/>
      <c r="K37" s="19"/>
      <c r="L37" s="19"/>
      <c r="M37" s="19"/>
      <c r="N37" s="19"/>
      <c r="O37" s="8"/>
    </row>
    <row r="38" spans="1:15" ht="53.25" customHeight="1" x14ac:dyDescent="0.2">
      <c r="A38" s="102" t="s">
        <v>38</v>
      </c>
      <c r="B38" s="99" t="s">
        <v>292</v>
      </c>
      <c r="C38" s="30" t="s">
        <v>0</v>
      </c>
      <c r="D38" s="31">
        <v>20</v>
      </c>
      <c r="E38" s="31"/>
      <c r="F38" s="31"/>
      <c r="G38" s="87"/>
      <c r="H38" s="101"/>
      <c r="I38" s="87"/>
      <c r="J38" s="27"/>
      <c r="K38" s="27"/>
      <c r="L38" s="27"/>
      <c r="M38" s="27"/>
      <c r="N38" s="27"/>
    </row>
    <row r="39" spans="1:15" s="8" customFormat="1" ht="25.5" x14ac:dyDescent="0.2">
      <c r="A39" s="103"/>
      <c r="B39" s="65" t="s">
        <v>100</v>
      </c>
      <c r="C39" s="20" t="s">
        <v>0</v>
      </c>
      <c r="D39" s="23">
        <f>D38*1.15</f>
        <v>23</v>
      </c>
      <c r="E39" s="23"/>
      <c r="F39" s="23"/>
      <c r="G39" s="89"/>
      <c r="H39" s="33"/>
      <c r="I39" s="89"/>
      <c r="J39" s="21"/>
      <c r="K39" s="21"/>
      <c r="L39" s="21"/>
      <c r="M39" s="21"/>
      <c r="N39" s="21"/>
      <c r="O39" s="2"/>
    </row>
    <row r="40" spans="1:15" s="8" customFormat="1" ht="25.5" x14ac:dyDescent="0.2">
      <c r="A40" s="103"/>
      <c r="B40" s="65" t="s">
        <v>293</v>
      </c>
      <c r="C40" s="20" t="s">
        <v>5</v>
      </c>
      <c r="D40" s="23">
        <f>D38*4*1.25</f>
        <v>100</v>
      </c>
      <c r="E40" s="23"/>
      <c r="F40" s="23"/>
      <c r="G40" s="89"/>
      <c r="H40" s="33"/>
      <c r="I40" s="89"/>
      <c r="J40" s="21"/>
      <c r="K40" s="21"/>
      <c r="L40" s="21"/>
      <c r="M40" s="21"/>
      <c r="N40" s="21"/>
      <c r="O40" s="2"/>
    </row>
    <row r="41" spans="1:15" s="8" customFormat="1" ht="25.5" x14ac:dyDescent="0.2">
      <c r="A41" s="103"/>
      <c r="B41" s="65" t="s">
        <v>294</v>
      </c>
      <c r="C41" s="20" t="s">
        <v>0</v>
      </c>
      <c r="D41" s="23">
        <f>D38</f>
        <v>20</v>
      </c>
      <c r="E41" s="23"/>
      <c r="F41" s="23"/>
      <c r="G41" s="89"/>
      <c r="H41" s="33"/>
      <c r="I41" s="89"/>
      <c r="J41" s="21"/>
      <c r="K41" s="21"/>
      <c r="L41" s="21"/>
      <c r="M41" s="21"/>
      <c r="N41" s="21"/>
      <c r="O41" s="2"/>
    </row>
    <row r="42" spans="1:15" x14ac:dyDescent="0.2">
      <c r="A42" s="103" t="s">
        <v>39</v>
      </c>
      <c r="B42" s="64" t="s">
        <v>48</v>
      </c>
      <c r="C42" s="20" t="s">
        <v>0</v>
      </c>
      <c r="D42" s="23">
        <f>D38</f>
        <v>20</v>
      </c>
      <c r="E42" s="23"/>
      <c r="F42" s="23"/>
      <c r="G42" s="89"/>
      <c r="H42" s="90"/>
      <c r="I42" s="89"/>
      <c r="J42" s="21"/>
      <c r="K42" s="21"/>
      <c r="L42" s="21"/>
      <c r="M42" s="21"/>
      <c r="N42" s="21"/>
    </row>
    <row r="43" spans="1:15" ht="38.25" x14ac:dyDescent="0.2">
      <c r="A43" s="103"/>
      <c r="B43" s="65" t="s">
        <v>295</v>
      </c>
      <c r="C43" s="20" t="s">
        <v>0</v>
      </c>
      <c r="D43" s="23">
        <f>D42*1.25</f>
        <v>25</v>
      </c>
      <c r="E43" s="23"/>
      <c r="F43" s="23"/>
      <c r="G43" s="89"/>
      <c r="H43" s="90"/>
      <c r="I43" s="89"/>
      <c r="J43" s="21"/>
      <c r="K43" s="21"/>
      <c r="L43" s="21"/>
      <c r="M43" s="21"/>
      <c r="N43" s="21"/>
    </row>
    <row r="44" spans="1:15" ht="25.5" x14ac:dyDescent="0.2">
      <c r="A44" s="103"/>
      <c r="B44" s="65" t="s">
        <v>120</v>
      </c>
      <c r="C44" s="20" t="s">
        <v>5</v>
      </c>
      <c r="D44" s="23">
        <f>D42*1.6*2*1.2</f>
        <v>76.8</v>
      </c>
      <c r="E44" s="23"/>
      <c r="F44" s="23"/>
      <c r="G44" s="89"/>
      <c r="H44" s="90"/>
      <c r="I44" s="89"/>
      <c r="J44" s="21"/>
      <c r="K44" s="21"/>
      <c r="L44" s="21"/>
      <c r="M44" s="21"/>
      <c r="N44" s="21"/>
    </row>
    <row r="45" spans="1:15" ht="38.25" x14ac:dyDescent="0.2">
      <c r="A45" s="103"/>
      <c r="B45" s="65" t="s">
        <v>121</v>
      </c>
      <c r="C45" s="20" t="s">
        <v>0</v>
      </c>
      <c r="D45" s="23">
        <f>D42</f>
        <v>20</v>
      </c>
      <c r="E45" s="23"/>
      <c r="F45" s="23"/>
      <c r="G45" s="89"/>
      <c r="H45" s="90"/>
      <c r="I45" s="89"/>
      <c r="J45" s="21"/>
      <c r="K45" s="21"/>
      <c r="L45" s="21"/>
      <c r="M45" s="21"/>
      <c r="N45" s="21"/>
    </row>
    <row r="46" spans="1:15" ht="25.5" x14ac:dyDescent="0.2">
      <c r="A46" s="103" t="s">
        <v>40</v>
      </c>
      <c r="B46" s="64" t="s">
        <v>296</v>
      </c>
      <c r="C46" s="20" t="s">
        <v>0</v>
      </c>
      <c r="D46" s="23">
        <f>D38</f>
        <v>20</v>
      </c>
      <c r="E46" s="23"/>
      <c r="F46" s="23"/>
      <c r="G46" s="89"/>
      <c r="H46" s="90"/>
      <c r="I46" s="89"/>
      <c r="J46" s="21"/>
      <c r="K46" s="21"/>
      <c r="L46" s="21"/>
      <c r="M46" s="21"/>
      <c r="N46" s="21"/>
      <c r="O46" s="8"/>
    </row>
    <row r="47" spans="1:15" s="8" customFormat="1" x14ac:dyDescent="0.2">
      <c r="A47" s="103"/>
      <c r="B47" s="65" t="s">
        <v>122</v>
      </c>
      <c r="C47" s="20" t="s">
        <v>5</v>
      </c>
      <c r="D47" s="23">
        <f>D46*4</f>
        <v>80</v>
      </c>
      <c r="E47" s="23"/>
      <c r="F47" s="23"/>
      <c r="G47" s="89"/>
      <c r="H47" s="90"/>
      <c r="I47" s="89"/>
      <c r="J47" s="21"/>
      <c r="K47" s="21"/>
      <c r="L47" s="21"/>
      <c r="M47" s="21"/>
      <c r="N47" s="21"/>
    </row>
    <row r="48" spans="1:15" s="8" customFormat="1" x14ac:dyDescent="0.2">
      <c r="A48" s="103"/>
      <c r="B48" s="65" t="s">
        <v>116</v>
      </c>
      <c r="C48" s="20" t="s">
        <v>0</v>
      </c>
      <c r="D48" s="23">
        <f>D46</f>
        <v>20</v>
      </c>
      <c r="E48" s="23"/>
      <c r="F48" s="23"/>
      <c r="G48" s="89"/>
      <c r="H48" s="90"/>
      <c r="I48" s="89"/>
      <c r="J48" s="21"/>
      <c r="K48" s="21"/>
      <c r="L48" s="21"/>
      <c r="M48" s="21"/>
      <c r="N48" s="21"/>
      <c r="O48" s="2"/>
    </row>
    <row r="49" spans="1:19" ht="25.5" x14ac:dyDescent="0.2">
      <c r="A49" s="103" t="s">
        <v>103</v>
      </c>
      <c r="B49" s="64" t="s">
        <v>297</v>
      </c>
      <c r="C49" s="20" t="s">
        <v>0</v>
      </c>
      <c r="D49" s="23">
        <f>D38</f>
        <v>20</v>
      </c>
      <c r="E49" s="23"/>
      <c r="F49" s="23"/>
      <c r="G49" s="89"/>
      <c r="H49" s="90"/>
      <c r="I49" s="89"/>
      <c r="J49" s="21"/>
      <c r="K49" s="21"/>
      <c r="L49" s="21"/>
      <c r="M49" s="21"/>
      <c r="N49" s="21"/>
    </row>
    <row r="50" spans="1:19" s="8" customFormat="1" x14ac:dyDescent="0.2">
      <c r="A50" s="103"/>
      <c r="B50" s="65" t="s">
        <v>117</v>
      </c>
      <c r="C50" s="20" t="s">
        <v>5</v>
      </c>
      <c r="D50" s="23">
        <f>D49*0.45*1.2</f>
        <v>10.799999999999999</v>
      </c>
      <c r="E50" s="23"/>
      <c r="F50" s="23"/>
      <c r="G50" s="89"/>
      <c r="H50" s="90"/>
      <c r="I50" s="89"/>
      <c r="J50" s="21"/>
      <c r="K50" s="21"/>
      <c r="L50" s="21"/>
      <c r="M50" s="21"/>
      <c r="N50" s="21"/>
      <c r="O50" s="16"/>
    </row>
    <row r="51" spans="1:19" s="8" customFormat="1" ht="13.5" thickBot="1" x14ac:dyDescent="0.25">
      <c r="A51" s="105"/>
      <c r="B51" s="86" t="s">
        <v>118</v>
      </c>
      <c r="C51" s="69" t="s">
        <v>0</v>
      </c>
      <c r="D51" s="74">
        <f>D49</f>
        <v>20</v>
      </c>
      <c r="E51" s="74"/>
      <c r="F51" s="74"/>
      <c r="G51" s="91"/>
      <c r="H51" s="92"/>
      <c r="I51" s="91"/>
      <c r="J51" s="71"/>
      <c r="K51" s="71"/>
      <c r="L51" s="71"/>
      <c r="M51" s="71"/>
      <c r="N51" s="71"/>
      <c r="O51" s="2"/>
    </row>
    <row r="52" spans="1:19" ht="13.5" thickBot="1" x14ac:dyDescent="0.25">
      <c r="B52" s="7" t="s">
        <v>9</v>
      </c>
      <c r="C52" s="7"/>
      <c r="D52" s="5"/>
      <c r="E52" s="22"/>
      <c r="F52" s="22"/>
      <c r="G52" s="18"/>
      <c r="H52" s="19"/>
      <c r="I52" s="18"/>
      <c r="J52" s="19"/>
      <c r="K52" s="19"/>
      <c r="L52" s="19"/>
      <c r="M52" s="19"/>
      <c r="N52" s="322"/>
    </row>
    <row r="53" spans="1:19" x14ac:dyDescent="0.2">
      <c r="B53" s="7"/>
      <c r="C53" s="7"/>
      <c r="D53" s="5"/>
      <c r="E53" s="22"/>
      <c r="F53" s="22"/>
      <c r="G53" s="18"/>
      <c r="H53" s="19"/>
      <c r="I53" s="18"/>
      <c r="J53" s="19"/>
      <c r="K53" s="19"/>
      <c r="L53" s="19"/>
      <c r="M53" s="19"/>
      <c r="N53" s="17"/>
    </row>
    <row r="54" spans="1:19" s="16" customFormat="1" ht="15.75" thickBot="1" x14ac:dyDescent="0.25">
      <c r="A54" s="25" t="s">
        <v>59</v>
      </c>
      <c r="B54" s="25" t="s">
        <v>298</v>
      </c>
      <c r="C54" s="3"/>
      <c r="D54" s="22"/>
      <c r="E54" s="22"/>
      <c r="F54" s="22"/>
      <c r="G54" s="18"/>
      <c r="H54" s="18"/>
      <c r="I54" s="19"/>
      <c r="J54" s="19"/>
      <c r="K54" s="19"/>
      <c r="L54" s="19"/>
      <c r="M54" s="17"/>
    </row>
    <row r="55" spans="1:19" ht="51" x14ac:dyDescent="0.2">
      <c r="A55" s="77" t="s">
        <v>41</v>
      </c>
      <c r="B55" s="180" t="s">
        <v>299</v>
      </c>
      <c r="C55" s="181" t="s">
        <v>0</v>
      </c>
      <c r="D55" s="182">
        <v>12.6</v>
      </c>
      <c r="E55" s="183"/>
      <c r="F55" s="183"/>
      <c r="G55" s="184"/>
      <c r="H55" s="184"/>
      <c r="I55" s="184"/>
      <c r="J55" s="185"/>
      <c r="K55" s="186"/>
      <c r="L55" s="186"/>
      <c r="M55" s="186"/>
      <c r="N55" s="186"/>
      <c r="P55" s="189"/>
    </row>
    <row r="56" spans="1:19" s="8" customFormat="1" ht="39.75" customHeight="1" x14ac:dyDescent="0.2">
      <c r="A56" s="79"/>
      <c r="B56" s="142" t="s">
        <v>300</v>
      </c>
      <c r="C56" s="136" t="s">
        <v>3</v>
      </c>
      <c r="D56" s="144">
        <v>6</v>
      </c>
      <c r="E56" s="137"/>
      <c r="F56" s="137"/>
      <c r="G56" s="191"/>
      <c r="H56" s="138"/>
      <c r="I56" s="138"/>
      <c r="J56" s="145"/>
      <c r="K56" s="138"/>
      <c r="L56" s="138"/>
      <c r="M56" s="138"/>
      <c r="N56" s="138"/>
      <c r="O56" s="190"/>
      <c r="P56" s="2"/>
      <c r="Q56" s="2"/>
      <c r="R56" s="2"/>
      <c r="S56" s="2"/>
    </row>
    <row r="57" spans="1:19" ht="39.75" customHeight="1" x14ac:dyDescent="0.2">
      <c r="A57" s="79"/>
      <c r="B57" s="142" t="s">
        <v>152</v>
      </c>
      <c r="C57" s="136" t="s">
        <v>4</v>
      </c>
      <c r="D57" s="144">
        <v>75</v>
      </c>
      <c r="E57" s="137"/>
      <c r="F57" s="137"/>
      <c r="G57" s="191"/>
      <c r="H57" s="138"/>
      <c r="I57" s="138"/>
      <c r="J57" s="145"/>
      <c r="K57" s="138"/>
      <c r="L57" s="138"/>
      <c r="M57" s="138"/>
      <c r="N57" s="138"/>
    </row>
    <row r="58" spans="1:19" s="8" customFormat="1" ht="25.5" x14ac:dyDescent="0.2">
      <c r="A58" s="79"/>
      <c r="B58" s="142" t="s">
        <v>301</v>
      </c>
      <c r="C58" s="136" t="s">
        <v>3</v>
      </c>
      <c r="D58" s="144">
        <v>6</v>
      </c>
      <c r="E58" s="137"/>
      <c r="F58" s="137"/>
      <c r="G58" s="191"/>
      <c r="H58" s="138"/>
      <c r="I58" s="138"/>
      <c r="J58" s="145"/>
      <c r="K58" s="138"/>
      <c r="L58" s="138"/>
      <c r="M58" s="138"/>
      <c r="N58" s="138"/>
    </row>
    <row r="59" spans="1:19" ht="25.5" x14ac:dyDescent="0.2">
      <c r="A59" s="79"/>
      <c r="B59" s="142" t="s">
        <v>302</v>
      </c>
      <c r="C59" s="136" t="s">
        <v>3</v>
      </c>
      <c r="D59" s="144">
        <v>6</v>
      </c>
      <c r="E59" s="137"/>
      <c r="F59" s="137"/>
      <c r="G59" s="191"/>
      <c r="H59" s="138"/>
      <c r="I59" s="138"/>
      <c r="J59" s="145"/>
      <c r="K59" s="138"/>
      <c r="L59" s="138"/>
      <c r="M59" s="138"/>
      <c r="N59" s="138"/>
      <c r="P59" s="190"/>
    </row>
    <row r="60" spans="1:19" x14ac:dyDescent="0.2">
      <c r="A60" s="79"/>
      <c r="B60" s="168" t="s">
        <v>303</v>
      </c>
      <c r="C60" s="136" t="s">
        <v>304</v>
      </c>
      <c r="D60" s="144">
        <v>1</v>
      </c>
      <c r="E60" s="137"/>
      <c r="F60" s="137"/>
      <c r="G60" s="191"/>
      <c r="H60" s="138"/>
      <c r="I60" s="138"/>
      <c r="J60" s="145"/>
      <c r="K60" s="138"/>
      <c r="L60" s="138"/>
      <c r="M60" s="138"/>
      <c r="N60" s="138"/>
    </row>
    <row r="61" spans="1:19" ht="13.5" thickBot="1" x14ac:dyDescent="0.25">
      <c r="A61" s="80"/>
      <c r="B61" s="192" t="s">
        <v>151</v>
      </c>
      <c r="C61" s="170" t="s">
        <v>3</v>
      </c>
      <c r="D61" s="171">
        <v>4</v>
      </c>
      <c r="E61" s="114"/>
      <c r="F61" s="114"/>
      <c r="G61" s="193"/>
      <c r="H61" s="117"/>
      <c r="I61" s="117"/>
      <c r="J61" s="116"/>
      <c r="K61" s="117"/>
      <c r="L61" s="117"/>
      <c r="M61" s="117"/>
      <c r="N61" s="117"/>
    </row>
    <row r="62" spans="1:19" ht="13.5" thickBot="1" x14ac:dyDescent="0.25">
      <c r="B62" s="7" t="s">
        <v>9</v>
      </c>
      <c r="C62" s="7"/>
      <c r="D62" s="5"/>
      <c r="E62" s="5"/>
      <c r="F62" s="5"/>
      <c r="G62" s="18"/>
      <c r="H62" s="5"/>
      <c r="I62" s="19"/>
      <c r="J62" s="19"/>
      <c r="K62" s="19"/>
      <c r="L62" s="19"/>
      <c r="M62" s="19"/>
      <c r="N62" s="323"/>
    </row>
    <row r="63" spans="1:19" x14ac:dyDescent="0.2">
      <c r="B63" s="7"/>
      <c r="C63" s="7"/>
      <c r="D63" s="5"/>
      <c r="E63" s="5"/>
      <c r="F63" s="5"/>
      <c r="G63" s="18"/>
      <c r="H63" s="5"/>
      <c r="I63" s="19"/>
      <c r="J63" s="19"/>
      <c r="K63" s="19"/>
      <c r="L63" s="19"/>
      <c r="M63" s="19"/>
      <c r="N63" s="82"/>
    </row>
    <row r="64" spans="1:19" s="16" customFormat="1" ht="15.75" thickBot="1" x14ac:dyDescent="0.25">
      <c r="A64" s="25">
        <v>6</v>
      </c>
      <c r="B64" s="25" t="s">
        <v>74</v>
      </c>
      <c r="C64" s="3"/>
      <c r="D64" s="22"/>
      <c r="E64" s="22"/>
      <c r="F64" s="22"/>
      <c r="G64" s="18"/>
      <c r="H64" s="19"/>
      <c r="I64" s="18"/>
      <c r="J64" s="19"/>
      <c r="K64" s="19"/>
      <c r="L64" s="19"/>
      <c r="M64" s="19"/>
      <c r="N64" s="17"/>
    </row>
    <row r="65" spans="1:16" ht="63.75" x14ac:dyDescent="0.2">
      <c r="A65" s="77" t="s">
        <v>70</v>
      </c>
      <c r="B65" s="85" t="s">
        <v>305</v>
      </c>
      <c r="C65" s="30" t="s">
        <v>1</v>
      </c>
      <c r="D65" s="32">
        <f>(50+70+8.4)*0.25</f>
        <v>32.1</v>
      </c>
      <c r="E65" s="31"/>
      <c r="F65" s="31"/>
      <c r="G65" s="87"/>
      <c r="H65" s="88"/>
      <c r="I65" s="87"/>
      <c r="J65" s="88"/>
      <c r="K65" s="27"/>
      <c r="L65" s="27"/>
      <c r="M65" s="27"/>
      <c r="N65" s="27"/>
    </row>
    <row r="66" spans="1:16" ht="25.5" x14ac:dyDescent="0.2">
      <c r="A66" s="79" t="s">
        <v>71</v>
      </c>
      <c r="B66" s="67" t="s">
        <v>141</v>
      </c>
      <c r="C66" s="20" t="s">
        <v>0</v>
      </c>
      <c r="D66" s="68">
        <f>D65/0.25</f>
        <v>128.4</v>
      </c>
      <c r="E66" s="23"/>
      <c r="F66" s="23"/>
      <c r="G66" s="89"/>
      <c r="H66" s="90"/>
      <c r="I66" s="89"/>
      <c r="J66" s="90"/>
      <c r="K66" s="21"/>
      <c r="L66" s="21"/>
      <c r="M66" s="21"/>
      <c r="N66" s="21"/>
    </row>
    <row r="67" spans="1:16" x14ac:dyDescent="0.2">
      <c r="A67" s="79" t="s">
        <v>72</v>
      </c>
      <c r="B67" s="64" t="s">
        <v>75</v>
      </c>
      <c r="C67" s="20" t="s">
        <v>0</v>
      </c>
      <c r="D67" s="68">
        <v>1735</v>
      </c>
      <c r="E67" s="23"/>
      <c r="F67" s="23"/>
      <c r="G67" s="89"/>
      <c r="H67" s="21"/>
      <c r="I67" s="89"/>
      <c r="J67" s="90"/>
      <c r="K67" s="21"/>
      <c r="L67" s="21"/>
      <c r="M67" s="21"/>
      <c r="N67" s="21"/>
      <c r="P67" s="1"/>
    </row>
    <row r="68" spans="1:16" s="8" customFormat="1" x14ac:dyDescent="0.2">
      <c r="A68" s="79"/>
      <c r="B68" s="65" t="s">
        <v>306</v>
      </c>
      <c r="C68" s="20" t="s">
        <v>5</v>
      </c>
      <c r="D68" s="68">
        <f>D67*2.8</f>
        <v>4858</v>
      </c>
      <c r="E68" s="23"/>
      <c r="F68" s="23"/>
      <c r="G68" s="89"/>
      <c r="H68" s="90"/>
      <c r="I68" s="89"/>
      <c r="J68" s="90"/>
      <c r="K68" s="21"/>
      <c r="L68" s="21"/>
      <c r="M68" s="21"/>
      <c r="N68" s="21"/>
    </row>
    <row r="69" spans="1:16" s="8" customFormat="1" ht="25.5" x14ac:dyDescent="0.2">
      <c r="A69" s="79"/>
      <c r="B69" s="65" t="s">
        <v>126</v>
      </c>
      <c r="C69" s="20" t="s">
        <v>5</v>
      </c>
      <c r="D69" s="68">
        <f>D67*1.1</f>
        <v>1908.5000000000002</v>
      </c>
      <c r="E69" s="23"/>
      <c r="F69" s="23"/>
      <c r="G69" s="89"/>
      <c r="H69" s="90"/>
      <c r="I69" s="89"/>
      <c r="J69" s="90"/>
      <c r="K69" s="21"/>
      <c r="L69" s="21"/>
      <c r="M69" s="21"/>
      <c r="N69" s="21"/>
    </row>
    <row r="70" spans="1:16" ht="25.5" x14ac:dyDescent="0.2">
      <c r="A70" s="79"/>
      <c r="B70" s="142" t="s">
        <v>127</v>
      </c>
      <c r="C70" s="20" t="s">
        <v>0</v>
      </c>
      <c r="D70" s="68">
        <f>D67</f>
        <v>1735</v>
      </c>
      <c r="E70" s="23"/>
      <c r="F70" s="23"/>
      <c r="G70" s="89"/>
      <c r="H70" s="90"/>
      <c r="I70" s="89"/>
      <c r="J70" s="90"/>
      <c r="K70" s="21"/>
      <c r="L70" s="21"/>
      <c r="M70" s="21"/>
      <c r="N70" s="21"/>
      <c r="P70" s="1"/>
    </row>
    <row r="71" spans="1:16" s="16" customFormat="1" ht="25.5" x14ac:dyDescent="0.2">
      <c r="A71" s="79"/>
      <c r="B71" s="142" t="s">
        <v>128</v>
      </c>
      <c r="C71" s="20" t="s">
        <v>19</v>
      </c>
      <c r="D71" s="68">
        <f>D67*0.25</f>
        <v>433.75</v>
      </c>
      <c r="E71" s="23"/>
      <c r="F71" s="23"/>
      <c r="G71" s="89"/>
      <c r="H71" s="90"/>
      <c r="I71" s="89"/>
      <c r="J71" s="90"/>
      <c r="K71" s="21"/>
      <c r="L71" s="21"/>
      <c r="M71" s="21"/>
      <c r="N71" s="21"/>
    </row>
    <row r="72" spans="1:16" ht="25.5" x14ac:dyDescent="0.2">
      <c r="A72" s="79"/>
      <c r="B72" s="142" t="s">
        <v>129</v>
      </c>
      <c r="C72" s="20" t="s">
        <v>19</v>
      </c>
      <c r="D72" s="68">
        <f>D67*0.35</f>
        <v>607.25</v>
      </c>
      <c r="E72" s="23"/>
      <c r="F72" s="23"/>
      <c r="G72" s="89"/>
      <c r="H72" s="90"/>
      <c r="I72" s="89"/>
      <c r="J72" s="90"/>
      <c r="K72" s="21"/>
      <c r="L72" s="21"/>
      <c r="M72" s="21"/>
      <c r="N72" s="21"/>
      <c r="P72" s="1"/>
    </row>
    <row r="73" spans="1:16" ht="39" thickBot="1" x14ac:dyDescent="0.25">
      <c r="A73" s="80" t="s">
        <v>76</v>
      </c>
      <c r="B73" s="179" t="s">
        <v>102</v>
      </c>
      <c r="C73" s="69" t="s">
        <v>0</v>
      </c>
      <c r="D73" s="70">
        <v>560</v>
      </c>
      <c r="E73" s="74"/>
      <c r="F73" s="74"/>
      <c r="G73" s="91"/>
      <c r="H73" s="92"/>
      <c r="I73" s="91"/>
      <c r="J73" s="92"/>
      <c r="K73" s="71"/>
      <c r="L73" s="71"/>
      <c r="M73" s="71"/>
      <c r="N73" s="71"/>
    </row>
    <row r="74" spans="1:16" ht="13.5" thickBot="1" x14ac:dyDescent="0.25">
      <c r="B74" s="7" t="s">
        <v>9</v>
      </c>
      <c r="C74" s="7"/>
      <c r="D74" s="5"/>
      <c r="E74" s="5"/>
      <c r="F74" s="5"/>
      <c r="G74" s="18"/>
      <c r="H74" s="19"/>
      <c r="I74" s="5"/>
      <c r="J74" s="19"/>
      <c r="K74" s="19"/>
      <c r="L74" s="19"/>
      <c r="M74" s="19"/>
      <c r="N74" s="320"/>
      <c r="P74" s="1"/>
    </row>
    <row r="75" spans="1:16" x14ac:dyDescent="0.2">
      <c r="B75" s="7"/>
      <c r="C75" s="7"/>
      <c r="D75" s="5"/>
      <c r="E75" s="5"/>
      <c r="F75" s="5"/>
      <c r="G75" s="93"/>
      <c r="H75" s="93"/>
      <c r="I75" s="94"/>
      <c r="J75" s="94"/>
      <c r="L75" s="94"/>
      <c r="M75" s="19"/>
      <c r="N75" s="19"/>
    </row>
    <row r="76" spans="1:16" ht="15.75" thickBot="1" x14ac:dyDescent="0.25">
      <c r="B76" s="25" t="s">
        <v>51</v>
      </c>
      <c r="C76" s="6"/>
      <c r="D76" s="5"/>
      <c r="E76" s="5"/>
      <c r="F76" s="5"/>
      <c r="G76" s="93"/>
      <c r="H76" s="93"/>
      <c r="I76" s="94"/>
      <c r="J76" s="94"/>
      <c r="K76" s="19"/>
      <c r="L76" s="19"/>
      <c r="M76" s="19"/>
      <c r="N76" s="19"/>
    </row>
    <row r="77" spans="1:16" x14ac:dyDescent="0.2">
      <c r="A77" s="278"/>
      <c r="B77" s="279"/>
      <c r="C77" s="30"/>
      <c r="D77" s="30"/>
      <c r="E77" s="31"/>
      <c r="F77" s="31"/>
      <c r="G77" s="280"/>
      <c r="H77" s="31"/>
      <c r="I77" s="27"/>
      <c r="J77" s="27"/>
      <c r="K77" s="27"/>
      <c r="L77" s="27"/>
      <c r="M77" s="27"/>
      <c r="N77" s="281"/>
    </row>
    <row r="78" spans="1:16" ht="14.25" x14ac:dyDescent="0.2">
      <c r="A78" s="175"/>
      <c r="B78" s="282" t="s">
        <v>176</v>
      </c>
      <c r="C78" s="84"/>
      <c r="D78" s="84"/>
      <c r="E78" s="84"/>
      <c r="F78" s="84"/>
      <c r="G78" s="84"/>
      <c r="H78" s="84"/>
      <c r="I78" s="84"/>
      <c r="J78" s="84"/>
      <c r="K78" s="283"/>
      <c r="L78" s="283"/>
      <c r="M78" s="283"/>
      <c r="N78" s="173"/>
    </row>
    <row r="79" spans="1:16" x14ac:dyDescent="0.2">
      <c r="A79" s="175"/>
      <c r="B79" s="284" t="s">
        <v>177</v>
      </c>
      <c r="C79" s="285" t="s">
        <v>178</v>
      </c>
      <c r="D79" s="286">
        <v>0.2359</v>
      </c>
      <c r="E79" s="84"/>
      <c r="F79" s="84"/>
      <c r="G79" s="84"/>
      <c r="H79" s="84"/>
      <c r="I79" s="84"/>
      <c r="J79" s="84"/>
      <c r="K79" s="287"/>
      <c r="L79" s="84"/>
      <c r="M79" s="84"/>
      <c r="N79" s="288"/>
    </row>
    <row r="80" spans="1:16" ht="15.75" thickBot="1" x14ac:dyDescent="0.25">
      <c r="A80" s="174"/>
      <c r="B80" s="289" t="s">
        <v>179</v>
      </c>
      <c r="C80" s="290"/>
      <c r="D80" s="291"/>
      <c r="E80" s="172"/>
      <c r="F80" s="172"/>
      <c r="G80" s="172"/>
      <c r="H80" s="172"/>
      <c r="I80" s="172"/>
      <c r="J80" s="172"/>
      <c r="K80" s="172"/>
      <c r="L80" s="172"/>
      <c r="M80" s="292"/>
      <c r="N80" s="293"/>
    </row>
    <row r="81" spans="2:17" x14ac:dyDescent="0.2">
      <c r="B81" s="1"/>
      <c r="C81" s="9"/>
      <c r="D81" s="10"/>
      <c r="E81" s="5"/>
      <c r="F81" s="5"/>
      <c r="G81" s="93"/>
      <c r="H81" s="93"/>
      <c r="I81" s="94"/>
      <c r="J81" s="94"/>
      <c r="L81" s="19"/>
      <c r="M81" s="19"/>
      <c r="N81" s="19"/>
    </row>
    <row r="82" spans="2:17" x14ac:dyDescent="0.2">
      <c r="F82" s="5"/>
      <c r="G82" s="5"/>
      <c r="H82" s="93"/>
      <c r="I82" s="93"/>
      <c r="J82" s="94"/>
      <c r="K82" s="94"/>
      <c r="L82" s="94"/>
      <c r="M82" s="19"/>
      <c r="N82" s="19"/>
      <c r="O82" s="19"/>
    </row>
    <row r="83" spans="2:17" s="45" customFormat="1" ht="13.5" thickBot="1" x14ac:dyDescent="0.25">
      <c r="C83" s="152" t="s">
        <v>82</v>
      </c>
      <c r="D83" s="150" t="s">
        <v>83</v>
      </c>
      <c r="E83" s="150" t="s">
        <v>83</v>
      </c>
      <c r="F83" s="221"/>
      <c r="G83" s="221"/>
      <c r="H83" s="221"/>
      <c r="I83" s="94"/>
      <c r="J83" s="149" t="s">
        <v>84</v>
      </c>
      <c r="K83" s="151"/>
      <c r="L83" s="146"/>
      <c r="M83" s="146"/>
      <c r="N83" s="19"/>
      <c r="O83" s="19"/>
      <c r="Q83" s="2"/>
    </row>
    <row r="84" spans="2:17" x14ac:dyDescent="0.2">
      <c r="C84" s="147" t="s">
        <v>83</v>
      </c>
      <c r="D84" s="2"/>
      <c r="E84" s="2"/>
      <c r="F84" s="148" t="s">
        <v>85</v>
      </c>
      <c r="G84" s="148"/>
      <c r="H84" s="93"/>
      <c r="I84" s="94"/>
      <c r="K84" s="94"/>
      <c r="L84" s="148" t="s">
        <v>85</v>
      </c>
      <c r="M84" s="19"/>
      <c r="N84" s="19"/>
      <c r="O84" s="19"/>
    </row>
    <row r="85" spans="2:17" x14ac:dyDescent="0.2">
      <c r="B85" s="152" t="s">
        <v>271</v>
      </c>
      <c r="D85"/>
      <c r="E85"/>
      <c r="F85"/>
      <c r="G85"/>
      <c r="H85" s="93"/>
      <c r="I85" s="94"/>
      <c r="J85" s="94"/>
      <c r="K85" s="94"/>
      <c r="L85" s="19"/>
      <c r="M85" s="19"/>
      <c r="N85" s="19"/>
      <c r="O85" s="19"/>
    </row>
    <row r="86" spans="2:17" x14ac:dyDescent="0.2">
      <c r="F86" s="22"/>
      <c r="G86" s="22"/>
      <c r="H86" s="18"/>
      <c r="I86" s="18"/>
      <c r="J86" s="19"/>
      <c r="K86" s="19"/>
      <c r="L86" s="19"/>
      <c r="M86" s="19"/>
      <c r="N86" s="19"/>
      <c r="O86" s="17"/>
    </row>
    <row r="87" spans="2:17" x14ac:dyDescent="0.2">
      <c r="F87" s="5"/>
      <c r="G87" s="5"/>
      <c r="H87" s="93"/>
      <c r="I87" s="93"/>
      <c r="J87" s="94"/>
      <c r="K87" s="94"/>
      <c r="L87" s="94"/>
      <c r="M87" s="19"/>
      <c r="N87" s="19"/>
      <c r="O87" s="19"/>
    </row>
    <row r="88" spans="2:17" x14ac:dyDescent="0.2">
      <c r="F88" s="5"/>
      <c r="G88" s="5"/>
      <c r="H88" s="93"/>
      <c r="I88" s="93"/>
      <c r="J88" s="94"/>
      <c r="K88" s="94"/>
      <c r="L88" s="94"/>
      <c r="M88" s="19"/>
      <c r="N88" s="19"/>
      <c r="O88" s="19"/>
    </row>
    <row r="89" spans="2:17" x14ac:dyDescent="0.2">
      <c r="F89" s="5"/>
      <c r="G89" s="5"/>
      <c r="H89" s="93"/>
      <c r="I89" s="93"/>
      <c r="J89" s="94"/>
      <c r="K89" s="94"/>
      <c r="L89" s="94"/>
      <c r="M89" s="19"/>
      <c r="N89" s="19"/>
      <c r="O89" s="19"/>
    </row>
    <row r="90" spans="2:17" x14ac:dyDescent="0.2">
      <c r="F90" s="5"/>
      <c r="G90" s="5"/>
      <c r="H90" s="93"/>
      <c r="I90" s="93"/>
      <c r="J90" s="94"/>
      <c r="K90" s="94"/>
      <c r="L90" s="94"/>
      <c r="M90" s="19"/>
      <c r="N90" s="19"/>
      <c r="O90" s="19"/>
    </row>
    <row r="91" spans="2:17" x14ac:dyDescent="0.2">
      <c r="F91" s="5"/>
      <c r="G91" s="5"/>
      <c r="H91" s="93"/>
      <c r="I91" s="93"/>
      <c r="J91" s="19"/>
      <c r="K91" s="94"/>
      <c r="L91" s="94"/>
      <c r="M91" s="19"/>
      <c r="N91" s="19"/>
      <c r="O91" s="19"/>
    </row>
    <row r="92" spans="2:17" x14ac:dyDescent="0.2">
      <c r="F92" s="5"/>
      <c r="G92" s="5"/>
      <c r="H92" s="93"/>
      <c r="I92" s="93"/>
      <c r="J92" s="19"/>
      <c r="K92" s="94"/>
      <c r="L92" s="94"/>
      <c r="M92" s="19"/>
      <c r="N92" s="19"/>
      <c r="O92" s="19"/>
    </row>
    <row r="93" spans="2:17" x14ac:dyDescent="0.2">
      <c r="F93" s="5"/>
      <c r="G93" s="5"/>
      <c r="H93" s="93"/>
      <c r="I93" s="93"/>
      <c r="J93" s="19"/>
      <c r="K93" s="94"/>
      <c r="L93" s="94"/>
      <c r="M93" s="19"/>
      <c r="N93" s="19"/>
      <c r="O93" s="19"/>
    </row>
    <row r="94" spans="2:17" x14ac:dyDescent="0.2">
      <c r="F94" s="5"/>
      <c r="G94" s="5"/>
      <c r="H94" s="93"/>
      <c r="I94" s="93"/>
      <c r="J94" s="19"/>
      <c r="K94" s="94"/>
      <c r="L94" s="94"/>
      <c r="M94" s="19"/>
      <c r="N94" s="19"/>
      <c r="O94" s="19"/>
    </row>
    <row r="95" spans="2:17" x14ac:dyDescent="0.2">
      <c r="F95" s="5"/>
      <c r="G95" s="5"/>
      <c r="H95" s="93"/>
      <c r="I95" s="93"/>
      <c r="J95" s="94"/>
      <c r="K95" s="94"/>
      <c r="L95" s="94"/>
      <c r="M95" s="19"/>
      <c r="N95" s="19"/>
      <c r="O95" s="19"/>
    </row>
    <row r="96" spans="2:17" x14ac:dyDescent="0.2">
      <c r="F96" s="5"/>
      <c r="G96" s="5"/>
      <c r="H96" s="93"/>
      <c r="I96" s="93"/>
      <c r="J96" s="94"/>
      <c r="K96" s="94"/>
      <c r="L96" s="94"/>
      <c r="M96" s="19"/>
      <c r="N96" s="19"/>
      <c r="O96" s="19"/>
    </row>
    <row r="97" spans="6:15" x14ac:dyDescent="0.2">
      <c r="F97" s="5"/>
      <c r="G97" s="5"/>
      <c r="H97" s="93"/>
      <c r="I97" s="93"/>
      <c r="J97" s="94"/>
      <c r="K97" s="94"/>
      <c r="L97" s="94"/>
      <c r="M97" s="19"/>
      <c r="N97" s="19"/>
      <c r="O97" s="19"/>
    </row>
    <row r="98" spans="6:15" x14ac:dyDescent="0.2">
      <c r="F98" s="5"/>
      <c r="G98" s="5"/>
      <c r="H98" s="93"/>
      <c r="I98" s="93"/>
      <c r="J98" s="94"/>
      <c r="K98" s="94"/>
      <c r="L98" s="94"/>
      <c r="M98" s="19"/>
      <c r="N98" s="19"/>
      <c r="O98" s="19"/>
    </row>
    <row r="99" spans="6:15" x14ac:dyDescent="0.2">
      <c r="F99" s="5"/>
      <c r="G99" s="5"/>
      <c r="H99" s="93"/>
      <c r="I99" s="93"/>
      <c r="J99" s="94"/>
      <c r="K99" s="94"/>
      <c r="L99" s="94"/>
      <c r="M99" s="19"/>
      <c r="N99" s="19"/>
      <c r="O99" s="19"/>
    </row>
    <row r="100" spans="6:15" x14ac:dyDescent="0.2">
      <c r="F100" s="5"/>
      <c r="G100" s="5"/>
      <c r="H100" s="18"/>
      <c r="I100" s="5"/>
      <c r="J100" s="19"/>
      <c r="K100" s="19"/>
      <c r="L100" s="19"/>
      <c r="M100" s="19"/>
      <c r="N100" s="19"/>
      <c r="O100" s="82"/>
    </row>
    <row r="101" spans="6:15" x14ac:dyDescent="0.2">
      <c r="F101" s="5"/>
      <c r="G101" s="5"/>
      <c r="H101" s="18"/>
      <c r="I101" s="5"/>
      <c r="J101" s="19"/>
      <c r="K101" s="19"/>
      <c r="L101" s="19"/>
      <c r="M101" s="19"/>
      <c r="N101" s="19"/>
      <c r="O101" s="19"/>
    </row>
    <row r="102" spans="6:15" x14ac:dyDescent="0.2">
      <c r="F102" s="22"/>
      <c r="G102" s="22"/>
      <c r="H102" s="18"/>
      <c r="I102" s="18"/>
      <c r="J102" s="19"/>
      <c r="K102" s="19"/>
      <c r="L102" s="19"/>
      <c r="M102" s="19"/>
      <c r="N102" s="19"/>
      <c r="O102" s="17"/>
    </row>
    <row r="103" spans="6:15" x14ac:dyDescent="0.2">
      <c r="F103" s="5"/>
      <c r="G103" s="5"/>
      <c r="H103" s="93"/>
      <c r="I103" s="93"/>
      <c r="J103" s="94"/>
      <c r="K103" s="94"/>
      <c r="L103" s="94"/>
      <c r="M103" s="19"/>
      <c r="N103" s="19"/>
      <c r="O103" s="19"/>
    </row>
    <row r="104" spans="6:15" x14ac:dyDescent="0.2">
      <c r="F104" s="5"/>
      <c r="G104" s="5"/>
      <c r="H104" s="18"/>
      <c r="I104" s="5"/>
      <c r="J104" s="19"/>
      <c r="K104" s="94"/>
      <c r="L104" s="94"/>
      <c r="M104" s="19"/>
      <c r="N104" s="19"/>
      <c r="O104" s="19"/>
    </row>
    <row r="105" spans="6:15" x14ac:dyDescent="0.2">
      <c r="F105" s="5"/>
      <c r="G105" s="5"/>
      <c r="H105" s="18"/>
      <c r="I105" s="5"/>
      <c r="J105" s="19"/>
      <c r="K105" s="94"/>
      <c r="L105" s="94"/>
      <c r="M105" s="19"/>
      <c r="N105" s="19"/>
      <c r="O105" s="19"/>
    </row>
    <row r="106" spans="6:15" x14ac:dyDescent="0.2">
      <c r="F106" s="5"/>
      <c r="G106" s="5"/>
      <c r="H106" s="18"/>
      <c r="I106" s="5"/>
      <c r="J106" s="19"/>
      <c r="K106" s="94"/>
      <c r="L106" s="94"/>
      <c r="M106" s="19"/>
      <c r="N106" s="19"/>
      <c r="O106" s="19"/>
    </row>
    <row r="107" spans="6:15" x14ac:dyDescent="0.2">
      <c r="F107" s="5"/>
      <c r="G107" s="5"/>
      <c r="H107" s="18"/>
      <c r="I107" s="5"/>
      <c r="J107" s="19"/>
      <c r="K107" s="94"/>
      <c r="L107" s="94"/>
      <c r="M107" s="19"/>
      <c r="N107" s="19"/>
      <c r="O107" s="19"/>
    </row>
    <row r="108" spans="6:15" x14ac:dyDescent="0.2">
      <c r="F108" s="5"/>
      <c r="G108" s="5"/>
      <c r="H108" s="18"/>
      <c r="I108" s="5"/>
      <c r="J108" s="19"/>
      <c r="K108" s="94"/>
      <c r="L108" s="94"/>
      <c r="M108" s="19"/>
      <c r="N108" s="19"/>
      <c r="O108" s="19"/>
    </row>
    <row r="109" spans="6:15" x14ac:dyDescent="0.2">
      <c r="F109" s="5"/>
      <c r="G109" s="5"/>
      <c r="H109" s="93"/>
      <c r="I109" s="93"/>
      <c r="J109" s="19"/>
      <c r="K109" s="94"/>
      <c r="L109" s="94"/>
      <c r="M109" s="19"/>
      <c r="N109" s="19"/>
      <c r="O109" s="19"/>
    </row>
    <row r="110" spans="6:15" x14ac:dyDescent="0.2">
      <c r="F110" s="5"/>
      <c r="G110" s="5"/>
      <c r="H110" s="93"/>
      <c r="I110" s="93"/>
      <c r="J110" s="94"/>
      <c r="K110" s="94"/>
      <c r="L110" s="94"/>
      <c r="M110" s="19"/>
      <c r="N110" s="19"/>
      <c r="O110" s="19"/>
    </row>
    <row r="111" spans="6:15" x14ac:dyDescent="0.2">
      <c r="F111" s="5"/>
      <c r="G111" s="5"/>
      <c r="H111" s="93"/>
      <c r="I111" s="93"/>
      <c r="J111" s="94"/>
      <c r="K111" s="94"/>
      <c r="L111" s="94"/>
      <c r="M111" s="19"/>
      <c r="N111" s="19"/>
      <c r="O111" s="19"/>
    </row>
    <row r="112" spans="6:15" x14ac:dyDescent="0.2">
      <c r="F112" s="5"/>
      <c r="G112" s="5"/>
      <c r="H112" s="93"/>
      <c r="I112" s="93"/>
      <c r="J112" s="94"/>
      <c r="K112" s="94"/>
      <c r="L112" s="94"/>
      <c r="M112" s="19"/>
      <c r="N112" s="19"/>
      <c r="O112" s="19"/>
    </row>
    <row r="113" spans="6:15" x14ac:dyDescent="0.2">
      <c r="F113" s="5"/>
      <c r="G113" s="5"/>
      <c r="H113" s="93"/>
      <c r="I113" s="93"/>
      <c r="J113" s="94"/>
      <c r="K113" s="94"/>
      <c r="L113" s="94"/>
      <c r="M113" s="19"/>
      <c r="N113" s="19"/>
      <c r="O113" s="19"/>
    </row>
    <row r="114" spans="6:15" x14ac:dyDescent="0.2">
      <c r="F114" s="5"/>
      <c r="G114" s="5"/>
      <c r="H114" s="93"/>
      <c r="I114" s="93"/>
      <c r="J114" s="94"/>
      <c r="K114" s="94"/>
      <c r="L114" s="94"/>
      <c r="M114" s="19"/>
      <c r="N114" s="19"/>
      <c r="O114" s="19"/>
    </row>
    <row r="115" spans="6:15" x14ac:dyDescent="0.2">
      <c r="F115" s="5"/>
      <c r="G115" s="5"/>
      <c r="H115" s="18"/>
      <c r="I115" s="5"/>
      <c r="J115" s="19"/>
      <c r="K115" s="19"/>
      <c r="L115" s="19"/>
      <c r="M115" s="19"/>
      <c r="N115" s="19"/>
      <c r="O115" s="82"/>
    </row>
    <row r="116" spans="6:15" x14ac:dyDescent="0.2">
      <c r="F116" s="22"/>
      <c r="G116" s="22"/>
      <c r="H116" s="18"/>
      <c r="I116" s="18"/>
      <c r="J116" s="19"/>
      <c r="K116" s="19"/>
      <c r="L116" s="19"/>
      <c r="M116" s="19"/>
      <c r="N116" s="19"/>
      <c r="O116" s="17"/>
    </row>
    <row r="117" spans="6:15" x14ac:dyDescent="0.2">
      <c r="F117" s="5"/>
      <c r="G117" s="5"/>
      <c r="H117" s="93"/>
      <c r="I117" s="93"/>
      <c r="J117" s="19"/>
      <c r="K117" s="94"/>
      <c r="L117" s="94"/>
      <c r="M117" s="19"/>
      <c r="N117" s="19"/>
      <c r="O117" s="19"/>
    </row>
    <row r="118" spans="6:15" x14ac:dyDescent="0.2">
      <c r="F118" s="5"/>
      <c r="G118" s="5"/>
      <c r="H118" s="5"/>
      <c r="I118" s="5"/>
      <c r="J118" s="5"/>
      <c r="K118" s="5"/>
      <c r="L118" s="5"/>
      <c r="M118" s="5"/>
      <c r="N118" s="5"/>
    </row>
    <row r="119" spans="6:15" x14ac:dyDescent="0.2">
      <c r="F119" s="5"/>
      <c r="G119" s="5"/>
      <c r="H119" s="5"/>
      <c r="I119" s="5"/>
      <c r="J119" s="5"/>
      <c r="K119" s="5"/>
      <c r="L119" s="5"/>
      <c r="M119" s="5"/>
      <c r="N119" s="5"/>
    </row>
  </sheetData>
  <mergeCells count="12">
    <mergeCell ref="A8:A9"/>
    <mergeCell ref="B8:B9"/>
    <mergeCell ref="C8:C9"/>
    <mergeCell ref="D8:D9"/>
    <mergeCell ref="G8:I8"/>
    <mergeCell ref="J8:J9"/>
    <mergeCell ref="K8:M8"/>
    <mergeCell ref="N8:N9"/>
    <mergeCell ref="F83:H83"/>
    <mergeCell ref="E8:E9"/>
    <mergeCell ref="F8:F9"/>
    <mergeCell ref="M80:N80"/>
  </mergeCells>
  <phoneticPr fontId="13" type="noConversion"/>
  <pageMargins left="0.15748031496062992" right="0.15748031496062992" top="0.55118110236220474" bottom="0.43307086614173229" header="0.55118110236220474" footer="0.31496062992125984"/>
  <pageSetup paperSize="9" orientation="landscape" r:id="rId1"/>
  <headerFooter>
    <oddFooter>&amp;LSaules iela 9, Ozolnieki, Ozolnieku novads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zoomScaleNormal="100" workbookViewId="0">
      <selection activeCell="G4" sqref="G4"/>
    </sheetView>
  </sheetViews>
  <sheetFormatPr defaultRowHeight="12.75" x14ac:dyDescent="0.2"/>
  <cols>
    <col min="1" max="1" width="4.85546875" style="2" customWidth="1"/>
    <col min="2" max="2" width="33.7109375" style="2" customWidth="1"/>
    <col min="3" max="3" width="7" style="1" customWidth="1"/>
    <col min="4" max="4" width="8.5703125" style="9" customWidth="1"/>
    <col min="5" max="5" width="8.42578125" style="10" customWidth="1"/>
    <col min="6" max="6" width="6.42578125" style="1" customWidth="1"/>
    <col min="7" max="7" width="5.5703125" style="1" customWidth="1"/>
    <col min="8" max="10" width="7.42578125" style="2" customWidth="1"/>
    <col min="11" max="11" width="9.140625" style="2"/>
    <col min="12" max="12" width="11.140625" style="2" customWidth="1"/>
    <col min="13" max="13" width="10.85546875" style="2" customWidth="1"/>
    <col min="14" max="14" width="12" style="2" customWidth="1"/>
    <col min="15" max="15" width="12.7109375" style="2" customWidth="1"/>
    <col min="16" max="16" width="9.140625" style="2"/>
    <col min="17" max="17" width="11.140625" style="2" bestFit="1" customWidth="1"/>
    <col min="18" max="16384" width="9.140625" style="2"/>
  </cols>
  <sheetData>
    <row r="1" spans="1:27" ht="19.5" customHeight="1" x14ac:dyDescent="0.25">
      <c r="B1" s="39" t="s">
        <v>47</v>
      </c>
      <c r="C1" s="220" t="s">
        <v>78</v>
      </c>
      <c r="D1" s="220"/>
      <c r="E1" s="220"/>
      <c r="F1" s="220"/>
      <c r="G1" s="220"/>
      <c r="H1" s="220"/>
      <c r="I1" s="220"/>
      <c r="J1" s="220"/>
      <c r="K1" s="220"/>
      <c r="L1" s="220"/>
      <c r="M1" s="37"/>
    </row>
    <row r="2" spans="1:27" s="26" customFormat="1" ht="10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37"/>
    </row>
    <row r="3" spans="1:27" ht="16.5" customHeight="1" x14ac:dyDescent="0.25">
      <c r="B3" s="40" t="s">
        <v>131</v>
      </c>
      <c r="C3" s="40" t="s">
        <v>132</v>
      </c>
      <c r="E3" s="2"/>
      <c r="F3" s="2"/>
      <c r="G3" s="2"/>
      <c r="P3"/>
    </row>
    <row r="4" spans="1:27" ht="17.25" customHeight="1" x14ac:dyDescent="0.25">
      <c r="B4" s="194" t="s">
        <v>133</v>
      </c>
      <c r="C4" s="40" t="s">
        <v>175</v>
      </c>
      <c r="E4" s="41"/>
      <c r="F4" s="41"/>
      <c r="G4" s="41"/>
      <c r="H4" s="41"/>
      <c r="I4" s="41"/>
      <c r="J4" s="41"/>
      <c r="K4" s="41"/>
      <c r="L4" s="41"/>
      <c r="M4" s="41"/>
      <c r="O4" s="41"/>
      <c r="P4"/>
      <c r="Q4" s="41"/>
    </row>
    <row r="5" spans="1:27" s="41" customFormat="1" ht="17.25" customHeight="1" x14ac:dyDescent="0.25">
      <c r="B5" s="40" t="s">
        <v>134</v>
      </c>
      <c r="C5" s="40" t="s">
        <v>135</v>
      </c>
      <c r="AA5" s="42"/>
    </row>
    <row r="6" spans="1:27" s="41" customFormat="1" ht="8.25" customHeight="1" x14ac:dyDescent="0.2">
      <c r="Y6" s="42"/>
    </row>
    <row r="7" spans="1:27" s="26" customFormat="1" ht="20.25" thickBot="1" x14ac:dyDescent="0.3">
      <c r="B7" s="37"/>
      <c r="C7" s="37"/>
      <c r="D7" s="37"/>
      <c r="E7" s="38"/>
      <c r="F7" s="38"/>
    </row>
    <row r="8" spans="1:27" s="12" customFormat="1" ht="19.5" customHeight="1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7" s="12" customFormat="1" ht="18" customHeight="1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7" s="16" customFormat="1" ht="15" customHeight="1" x14ac:dyDescent="0.15">
      <c r="B10" s="13"/>
      <c r="C10" s="13"/>
      <c r="D10" s="15"/>
      <c r="E10" s="15"/>
      <c r="F10" s="15"/>
      <c r="G10" s="14"/>
      <c r="H10" s="15"/>
      <c r="I10" s="73"/>
      <c r="J10" s="73"/>
      <c r="K10" s="73"/>
      <c r="L10" s="13"/>
      <c r="M10" s="13"/>
      <c r="N10" s="13"/>
    </row>
    <row r="11" spans="1:27" s="16" customFormat="1" ht="15.75" thickBot="1" x14ac:dyDescent="0.25">
      <c r="A11" s="25">
        <v>1</v>
      </c>
      <c r="B11" s="25" t="s">
        <v>16</v>
      </c>
      <c r="C11" s="3"/>
      <c r="D11" s="22"/>
      <c r="E11" s="22"/>
      <c r="F11" s="22"/>
      <c r="G11" s="18"/>
      <c r="H11" s="18"/>
      <c r="I11" s="14"/>
      <c r="J11" s="14"/>
      <c r="K11" s="14"/>
      <c r="L11" s="17"/>
      <c r="M11" s="17"/>
      <c r="N11" s="17"/>
    </row>
    <row r="12" spans="1:27" s="16" customFormat="1" ht="28.5" customHeight="1" x14ac:dyDescent="0.2">
      <c r="A12" s="111" t="s">
        <v>25</v>
      </c>
      <c r="B12" s="78" t="s">
        <v>307</v>
      </c>
      <c r="C12" s="30" t="s">
        <v>0</v>
      </c>
      <c r="D12" s="31">
        <v>2646</v>
      </c>
      <c r="E12" s="31"/>
      <c r="F12" s="31"/>
      <c r="G12" s="31"/>
      <c r="H12" s="27"/>
      <c r="I12" s="31"/>
      <c r="J12" s="27"/>
      <c r="K12" s="27"/>
      <c r="L12" s="27"/>
      <c r="M12" s="27"/>
      <c r="N12" s="27"/>
    </row>
    <row r="13" spans="1:27" s="16" customFormat="1" ht="30.75" customHeight="1" x14ac:dyDescent="0.2">
      <c r="A13" s="79" t="s">
        <v>26</v>
      </c>
      <c r="B13" s="75" t="s">
        <v>308</v>
      </c>
      <c r="C13" s="20" t="s">
        <v>0</v>
      </c>
      <c r="D13" s="23">
        <f>D12</f>
        <v>2646</v>
      </c>
      <c r="E13" s="23"/>
      <c r="F13" s="23"/>
      <c r="G13" s="23"/>
      <c r="H13" s="21"/>
      <c r="I13" s="23"/>
      <c r="J13" s="21"/>
      <c r="K13" s="21"/>
      <c r="L13" s="21"/>
      <c r="M13" s="21"/>
      <c r="N13" s="21"/>
      <c r="O13" s="34"/>
    </row>
    <row r="14" spans="1:27" s="16" customFormat="1" ht="32.25" customHeight="1" x14ac:dyDescent="0.2">
      <c r="A14" s="79" t="s">
        <v>27</v>
      </c>
      <c r="B14" s="75" t="s">
        <v>309</v>
      </c>
      <c r="C14" s="20" t="s">
        <v>4</v>
      </c>
      <c r="D14" s="23">
        <v>180</v>
      </c>
      <c r="E14" s="23"/>
      <c r="F14" s="23"/>
      <c r="G14" s="23"/>
      <c r="H14" s="21"/>
      <c r="I14" s="23"/>
      <c r="J14" s="21"/>
      <c r="K14" s="21"/>
      <c r="L14" s="21"/>
      <c r="M14" s="21"/>
      <c r="N14" s="21"/>
      <c r="O14" s="34"/>
    </row>
    <row r="15" spans="1:27" s="16" customFormat="1" ht="27" customHeight="1" x14ac:dyDescent="0.2">
      <c r="A15" s="79" t="s">
        <v>28</v>
      </c>
      <c r="B15" s="75" t="s">
        <v>310</v>
      </c>
      <c r="C15" s="20" t="s">
        <v>0</v>
      </c>
      <c r="D15" s="23">
        <f>D16*0.15</f>
        <v>438.02339999999998</v>
      </c>
      <c r="E15" s="23"/>
      <c r="F15" s="23"/>
      <c r="G15" s="23"/>
      <c r="H15" s="21"/>
      <c r="I15" s="23"/>
      <c r="J15" s="21"/>
      <c r="K15" s="21"/>
      <c r="L15" s="21"/>
      <c r="M15" s="21"/>
      <c r="N15" s="21"/>
      <c r="O15" s="34"/>
    </row>
    <row r="16" spans="1:27" s="16" customFormat="1" ht="40.5" customHeight="1" x14ac:dyDescent="0.2">
      <c r="A16" s="79" t="s">
        <v>29</v>
      </c>
      <c r="B16" s="118" t="s">
        <v>311</v>
      </c>
      <c r="C16" s="136" t="s">
        <v>0</v>
      </c>
      <c r="D16" s="137">
        <f>D21+D39+D56+D74</f>
        <v>2920.1559999999999</v>
      </c>
      <c r="E16" s="137"/>
      <c r="F16" s="137"/>
      <c r="G16" s="137"/>
      <c r="H16" s="138"/>
      <c r="I16" s="137"/>
      <c r="J16" s="138"/>
      <c r="K16" s="138"/>
      <c r="L16" s="138"/>
      <c r="M16" s="138"/>
      <c r="N16" s="138"/>
      <c r="O16" s="34"/>
    </row>
    <row r="17" spans="1:17" s="34" customFormat="1" ht="20.25" customHeight="1" thickBot="1" x14ac:dyDescent="0.25">
      <c r="A17" s="80" t="s">
        <v>30</v>
      </c>
      <c r="B17" s="81" t="s">
        <v>17</v>
      </c>
      <c r="C17" s="69" t="s">
        <v>1</v>
      </c>
      <c r="D17" s="74">
        <v>24</v>
      </c>
      <c r="E17" s="74"/>
      <c r="F17" s="74"/>
      <c r="G17" s="74"/>
      <c r="H17" s="71"/>
      <c r="I17" s="74"/>
      <c r="J17" s="71"/>
      <c r="K17" s="71"/>
      <c r="L17" s="71"/>
      <c r="M17" s="71"/>
      <c r="N17" s="71"/>
      <c r="O17" s="16"/>
    </row>
    <row r="18" spans="1:17" ht="13.5" thickBot="1" x14ac:dyDescent="0.25">
      <c r="B18" s="7" t="s">
        <v>2</v>
      </c>
      <c r="C18" s="6"/>
      <c r="D18" s="5"/>
      <c r="E18" s="5"/>
      <c r="F18" s="5"/>
      <c r="G18" s="93"/>
      <c r="H18" s="94"/>
      <c r="I18" s="93"/>
      <c r="J18" s="19"/>
      <c r="K18" s="19"/>
      <c r="L18" s="95"/>
      <c r="M18" s="19"/>
      <c r="N18" s="320"/>
    </row>
    <row r="19" spans="1:17" ht="9" customHeight="1" x14ac:dyDescent="0.2">
      <c r="B19" s="7"/>
      <c r="C19" s="6"/>
      <c r="D19" s="5"/>
      <c r="E19" s="5"/>
      <c r="F19" s="5"/>
      <c r="G19" s="93"/>
      <c r="H19" s="97"/>
      <c r="I19" s="93"/>
      <c r="J19" s="19"/>
      <c r="K19" s="19"/>
      <c r="L19" s="19"/>
      <c r="M19" s="19"/>
      <c r="N19" s="19"/>
      <c r="O19" s="8"/>
    </row>
    <row r="20" spans="1:17" s="16" customFormat="1" ht="15.75" thickBot="1" x14ac:dyDescent="0.25">
      <c r="A20" s="25">
        <v>2</v>
      </c>
      <c r="B20" s="25" t="s">
        <v>78</v>
      </c>
      <c r="C20" s="3"/>
      <c r="D20" s="22"/>
      <c r="E20" s="5"/>
      <c r="F20" s="5"/>
      <c r="G20" s="93"/>
      <c r="H20" s="97"/>
      <c r="I20" s="93"/>
      <c r="J20" s="19"/>
      <c r="K20" s="19"/>
      <c r="L20" s="19"/>
      <c r="M20" s="19"/>
      <c r="N20" s="19"/>
      <c r="O20" s="8"/>
    </row>
    <row r="21" spans="1:17" ht="38.25" x14ac:dyDescent="0.2">
      <c r="A21" s="102" t="s">
        <v>31</v>
      </c>
      <c r="B21" s="99" t="s">
        <v>79</v>
      </c>
      <c r="C21" s="30" t="s">
        <v>0</v>
      </c>
      <c r="D21" s="31">
        <f>2374.4-323</f>
        <v>2051.4</v>
      </c>
      <c r="E21" s="31"/>
      <c r="F21" s="31"/>
      <c r="G21" s="87"/>
      <c r="H21" s="101"/>
      <c r="I21" s="87"/>
      <c r="J21" s="27"/>
      <c r="K21" s="27"/>
      <c r="L21" s="27"/>
      <c r="M21" s="27"/>
      <c r="N21" s="27"/>
      <c r="P21" s="154"/>
      <c r="Q21" s="113"/>
    </row>
    <row r="22" spans="1:17" s="8" customFormat="1" ht="25.5" x14ac:dyDescent="0.2">
      <c r="A22" s="103"/>
      <c r="B22" s="142" t="s">
        <v>154</v>
      </c>
      <c r="C22" s="136" t="s">
        <v>0</v>
      </c>
      <c r="D22" s="137">
        <f>D21*1.1-D23</f>
        <v>2003.0400000000004</v>
      </c>
      <c r="E22" s="137"/>
      <c r="F22" s="137"/>
      <c r="G22" s="140"/>
      <c r="H22" s="138"/>
      <c r="I22" s="140"/>
      <c r="J22" s="138"/>
      <c r="K22" s="21"/>
      <c r="L22" s="21"/>
      <c r="M22" s="21"/>
      <c r="N22" s="21"/>
      <c r="O22" s="2"/>
    </row>
    <row r="23" spans="1:17" s="8" customFormat="1" ht="25.5" x14ac:dyDescent="0.2">
      <c r="A23" s="103"/>
      <c r="B23" s="142" t="s">
        <v>155</v>
      </c>
      <c r="C23" s="136" t="s">
        <v>0</v>
      </c>
      <c r="D23" s="137">
        <v>253.5</v>
      </c>
      <c r="E23" s="137"/>
      <c r="F23" s="137"/>
      <c r="G23" s="140"/>
      <c r="H23" s="138"/>
      <c r="I23" s="140"/>
      <c r="J23" s="138"/>
      <c r="K23" s="21"/>
      <c r="L23" s="21"/>
      <c r="M23" s="21"/>
      <c r="N23" s="21"/>
      <c r="O23" s="2"/>
    </row>
    <row r="24" spans="1:17" s="8" customFormat="1" x14ac:dyDescent="0.2">
      <c r="A24" s="103"/>
      <c r="B24" s="65" t="s">
        <v>123</v>
      </c>
      <c r="C24" s="20" t="s">
        <v>5</v>
      </c>
      <c r="D24" s="23">
        <f>D21*4*1.25</f>
        <v>10257</v>
      </c>
      <c r="E24" s="23"/>
      <c r="F24" s="23"/>
      <c r="G24" s="89"/>
      <c r="H24" s="138"/>
      <c r="I24" s="89"/>
      <c r="J24" s="21"/>
      <c r="K24" s="21"/>
      <c r="L24" s="21"/>
      <c r="M24" s="21"/>
      <c r="N24" s="21"/>
      <c r="O24" s="2"/>
    </row>
    <row r="25" spans="1:17" s="8" customFormat="1" x14ac:dyDescent="0.2">
      <c r="A25" s="103"/>
      <c r="B25" s="65" t="s">
        <v>312</v>
      </c>
      <c r="C25" s="20" t="s">
        <v>0</v>
      </c>
      <c r="D25" s="23">
        <f>D21</f>
        <v>2051.4</v>
      </c>
      <c r="E25" s="23"/>
      <c r="F25" s="23"/>
      <c r="G25" s="89"/>
      <c r="H25" s="138"/>
      <c r="I25" s="89"/>
      <c r="J25" s="21"/>
      <c r="K25" s="21"/>
      <c r="L25" s="21"/>
      <c r="M25" s="21"/>
      <c r="N25" s="21"/>
      <c r="O25" s="2"/>
    </row>
    <row r="26" spans="1:17" ht="25.5" x14ac:dyDescent="0.2">
      <c r="A26" s="103" t="s">
        <v>32</v>
      </c>
      <c r="B26" s="64" t="s">
        <v>313</v>
      </c>
      <c r="C26" s="20" t="s">
        <v>0</v>
      </c>
      <c r="D26" s="23">
        <f>D21+250</f>
        <v>2301.4</v>
      </c>
      <c r="E26" s="23"/>
      <c r="F26" s="23"/>
      <c r="G26" s="89"/>
      <c r="H26" s="145"/>
      <c r="I26" s="89"/>
      <c r="J26" s="21"/>
      <c r="K26" s="21"/>
      <c r="L26" s="21"/>
      <c r="M26" s="21"/>
      <c r="N26" s="21"/>
    </row>
    <row r="27" spans="1:17" ht="25.5" x14ac:dyDescent="0.2">
      <c r="A27" s="103"/>
      <c r="B27" s="65" t="s">
        <v>113</v>
      </c>
      <c r="C27" s="20" t="s">
        <v>0</v>
      </c>
      <c r="D27" s="23">
        <f>D26*1.25</f>
        <v>2876.75</v>
      </c>
      <c r="E27" s="23"/>
      <c r="F27" s="23"/>
      <c r="G27" s="89"/>
      <c r="H27" s="145"/>
      <c r="I27" s="89"/>
      <c r="J27" s="21"/>
      <c r="K27" s="21"/>
      <c r="L27" s="21"/>
      <c r="M27" s="21"/>
      <c r="N27" s="21"/>
    </row>
    <row r="28" spans="1:17" x14ac:dyDescent="0.2">
      <c r="A28" s="103"/>
      <c r="B28" s="65" t="s">
        <v>123</v>
      </c>
      <c r="C28" s="20" t="s">
        <v>5</v>
      </c>
      <c r="D28" s="23">
        <f>D26*1.6*2*1.2</f>
        <v>8837.3760000000002</v>
      </c>
      <c r="E28" s="23"/>
      <c r="F28" s="23"/>
      <c r="G28" s="89"/>
      <c r="H28" s="145"/>
      <c r="I28" s="89"/>
      <c r="J28" s="21"/>
      <c r="K28" s="21"/>
      <c r="L28" s="21"/>
      <c r="M28" s="21"/>
      <c r="N28" s="21"/>
    </row>
    <row r="29" spans="1:17" ht="25.5" x14ac:dyDescent="0.2">
      <c r="A29" s="103"/>
      <c r="B29" s="65" t="s">
        <v>121</v>
      </c>
      <c r="C29" s="20" t="s">
        <v>0</v>
      </c>
      <c r="D29" s="23">
        <f>D26</f>
        <v>2301.4</v>
      </c>
      <c r="E29" s="23"/>
      <c r="F29" s="23"/>
      <c r="G29" s="89"/>
      <c r="H29" s="145"/>
      <c r="I29" s="89"/>
      <c r="J29" s="21"/>
      <c r="K29" s="21"/>
      <c r="L29" s="21"/>
      <c r="M29" s="21"/>
      <c r="N29" s="21"/>
    </row>
    <row r="30" spans="1:17" x14ac:dyDescent="0.2">
      <c r="A30" s="103" t="s">
        <v>33</v>
      </c>
      <c r="B30" s="64" t="s">
        <v>296</v>
      </c>
      <c r="C30" s="20" t="s">
        <v>0</v>
      </c>
      <c r="D30" s="23">
        <f>D26</f>
        <v>2301.4</v>
      </c>
      <c r="E30" s="23"/>
      <c r="F30" s="23"/>
      <c r="G30" s="89"/>
      <c r="H30" s="145"/>
      <c r="I30" s="89"/>
      <c r="J30" s="21"/>
      <c r="K30" s="21"/>
      <c r="L30" s="21"/>
      <c r="M30" s="21"/>
      <c r="N30" s="21"/>
      <c r="O30" s="8"/>
    </row>
    <row r="31" spans="1:17" s="8" customFormat="1" x14ac:dyDescent="0.2">
      <c r="A31" s="103"/>
      <c r="B31" s="65" t="s">
        <v>122</v>
      </c>
      <c r="C31" s="20" t="s">
        <v>5</v>
      </c>
      <c r="D31" s="23">
        <f>D30*4</f>
        <v>9205.6</v>
      </c>
      <c r="E31" s="23"/>
      <c r="F31" s="23"/>
      <c r="G31" s="89"/>
      <c r="H31" s="145"/>
      <c r="I31" s="89"/>
      <c r="J31" s="21"/>
      <c r="K31" s="21"/>
      <c r="L31" s="21"/>
      <c r="M31" s="21"/>
      <c r="N31" s="21"/>
    </row>
    <row r="32" spans="1:17" s="8" customFormat="1" x14ac:dyDescent="0.2">
      <c r="A32" s="103"/>
      <c r="B32" s="65" t="s">
        <v>116</v>
      </c>
      <c r="C32" s="20" t="s">
        <v>0</v>
      </c>
      <c r="D32" s="23">
        <f>D30</f>
        <v>2301.4</v>
      </c>
      <c r="E32" s="23"/>
      <c r="F32" s="23"/>
      <c r="G32" s="89"/>
      <c r="H32" s="145"/>
      <c r="I32" s="89"/>
      <c r="J32" s="21"/>
      <c r="K32" s="21"/>
      <c r="L32" s="21"/>
      <c r="M32" s="21"/>
      <c r="N32" s="21"/>
      <c r="O32" s="2"/>
    </row>
    <row r="33" spans="1:15" x14ac:dyDescent="0.2">
      <c r="A33" s="103" t="s">
        <v>45</v>
      </c>
      <c r="B33" s="64" t="s">
        <v>18</v>
      </c>
      <c r="C33" s="20" t="s">
        <v>0</v>
      </c>
      <c r="D33" s="23">
        <f>D26</f>
        <v>2301.4</v>
      </c>
      <c r="E33" s="23"/>
      <c r="F33" s="23"/>
      <c r="G33" s="89"/>
      <c r="H33" s="145"/>
      <c r="I33" s="89"/>
      <c r="J33" s="21"/>
      <c r="K33" s="21"/>
      <c r="L33" s="21"/>
      <c r="M33" s="21"/>
      <c r="N33" s="21"/>
    </row>
    <row r="34" spans="1:15" s="8" customFormat="1" x14ac:dyDescent="0.2">
      <c r="A34" s="103"/>
      <c r="B34" s="65" t="s">
        <v>117</v>
      </c>
      <c r="C34" s="20" t="s">
        <v>5</v>
      </c>
      <c r="D34" s="23">
        <f>D33*0.45*1.2</f>
        <v>1242.7560000000001</v>
      </c>
      <c r="E34" s="23"/>
      <c r="F34" s="23"/>
      <c r="G34" s="89"/>
      <c r="H34" s="145"/>
      <c r="I34" s="89"/>
      <c r="J34" s="21"/>
      <c r="K34" s="21"/>
      <c r="L34" s="21"/>
      <c r="M34" s="21"/>
      <c r="N34" s="21"/>
      <c r="O34" s="16"/>
    </row>
    <row r="35" spans="1:15" s="8" customFormat="1" ht="13.5" thickBot="1" x14ac:dyDescent="0.25">
      <c r="A35" s="105"/>
      <c r="B35" s="86" t="s">
        <v>118</v>
      </c>
      <c r="C35" s="69" t="s">
        <v>0</v>
      </c>
      <c r="D35" s="74">
        <f>D33</f>
        <v>2301.4</v>
      </c>
      <c r="E35" s="74"/>
      <c r="F35" s="74"/>
      <c r="G35" s="91"/>
      <c r="H35" s="92"/>
      <c r="I35" s="91"/>
      <c r="J35" s="71"/>
      <c r="K35" s="71"/>
      <c r="L35" s="71"/>
      <c r="M35" s="71"/>
      <c r="N35" s="71"/>
      <c r="O35" s="2"/>
    </row>
    <row r="36" spans="1:15" ht="13.5" thickBot="1" x14ac:dyDescent="0.25">
      <c r="B36" s="7" t="s">
        <v>9</v>
      </c>
      <c r="C36" s="7"/>
      <c r="D36" s="5"/>
      <c r="E36" s="22"/>
      <c r="F36" s="22"/>
      <c r="G36" s="18"/>
      <c r="H36" s="19"/>
      <c r="I36" s="18"/>
      <c r="J36" s="19"/>
      <c r="K36" s="19"/>
      <c r="L36" s="19"/>
      <c r="M36" s="19"/>
      <c r="N36" s="322"/>
    </row>
    <row r="37" spans="1:15" x14ac:dyDescent="0.2">
      <c r="B37" s="7"/>
      <c r="C37" s="7"/>
      <c r="D37" s="5"/>
      <c r="E37" s="22"/>
      <c r="F37" s="22"/>
      <c r="G37" s="18"/>
      <c r="H37" s="19"/>
      <c r="I37" s="18"/>
      <c r="J37" s="19"/>
      <c r="K37" s="19"/>
      <c r="L37" s="19"/>
      <c r="M37" s="19"/>
      <c r="N37" s="17"/>
    </row>
    <row r="38" spans="1:15" s="16" customFormat="1" ht="15.75" thickBot="1" x14ac:dyDescent="0.25">
      <c r="A38" s="25">
        <v>3</v>
      </c>
      <c r="B38" s="25" t="s">
        <v>80</v>
      </c>
      <c r="C38" s="3"/>
      <c r="D38" s="22"/>
      <c r="E38" s="5"/>
      <c r="F38" s="5"/>
      <c r="G38" s="93"/>
      <c r="H38" s="97"/>
      <c r="I38" s="93"/>
      <c r="J38" s="19"/>
      <c r="K38" s="19"/>
      <c r="L38" s="19"/>
      <c r="M38" s="19"/>
      <c r="N38" s="19"/>
      <c r="O38" s="8"/>
    </row>
    <row r="39" spans="1:15" ht="38.25" x14ac:dyDescent="0.2">
      <c r="A39" s="102" t="s">
        <v>34</v>
      </c>
      <c r="B39" s="133" t="s">
        <v>314</v>
      </c>
      <c r="C39" s="181" t="s">
        <v>0</v>
      </c>
      <c r="D39" s="183">
        <f>350+31</f>
        <v>381</v>
      </c>
      <c r="E39" s="31"/>
      <c r="F39" s="31"/>
      <c r="G39" s="87"/>
      <c r="H39" s="101"/>
      <c r="I39" s="87"/>
      <c r="J39" s="27"/>
      <c r="K39" s="27"/>
      <c r="L39" s="27"/>
      <c r="M39" s="27"/>
      <c r="N39" s="27"/>
    </row>
    <row r="40" spans="1:15" s="8" customFormat="1" ht="25.5" x14ac:dyDescent="0.2">
      <c r="A40" s="103"/>
      <c r="B40" s="65" t="s">
        <v>315</v>
      </c>
      <c r="C40" s="20" t="s">
        <v>0</v>
      </c>
      <c r="D40" s="23">
        <f>D39*1.1</f>
        <v>419.1</v>
      </c>
      <c r="E40" s="23"/>
      <c r="F40" s="23"/>
      <c r="G40" s="89"/>
      <c r="H40" s="33"/>
      <c r="I40" s="89"/>
      <c r="J40" s="21"/>
      <c r="K40" s="21"/>
      <c r="L40" s="21"/>
      <c r="M40" s="21"/>
      <c r="N40" s="21"/>
      <c r="O40" s="2"/>
    </row>
    <row r="41" spans="1:15" s="8" customFormat="1" x14ac:dyDescent="0.2">
      <c r="A41" s="103"/>
      <c r="B41" s="65" t="s">
        <v>123</v>
      </c>
      <c r="C41" s="20" t="s">
        <v>5</v>
      </c>
      <c r="D41" s="23">
        <f>D39*4*1.25</f>
        <v>1905</v>
      </c>
      <c r="E41" s="23"/>
      <c r="F41" s="23"/>
      <c r="G41" s="89"/>
      <c r="H41" s="33"/>
      <c r="I41" s="89"/>
      <c r="J41" s="21"/>
      <c r="K41" s="21"/>
      <c r="L41" s="21"/>
      <c r="M41" s="21"/>
      <c r="N41" s="21"/>
      <c r="O41" s="2"/>
    </row>
    <row r="42" spans="1:15" s="8" customFormat="1" x14ac:dyDescent="0.2">
      <c r="A42" s="103"/>
      <c r="B42" s="65" t="s">
        <v>312</v>
      </c>
      <c r="C42" s="20" t="s">
        <v>0</v>
      </c>
      <c r="D42" s="23">
        <f>D39</f>
        <v>381</v>
      </c>
      <c r="E42" s="23"/>
      <c r="F42" s="23"/>
      <c r="G42" s="89"/>
      <c r="H42" s="33"/>
      <c r="I42" s="89"/>
      <c r="J42" s="21"/>
      <c r="K42" s="21"/>
      <c r="L42" s="21"/>
      <c r="M42" s="21"/>
      <c r="N42" s="21"/>
      <c r="O42" s="2"/>
    </row>
    <row r="43" spans="1:15" x14ac:dyDescent="0.2">
      <c r="A43" s="103" t="s">
        <v>35</v>
      </c>
      <c r="B43" s="64" t="s">
        <v>48</v>
      </c>
      <c r="C43" s="20" t="s">
        <v>0</v>
      </c>
      <c r="D43" s="23">
        <f>D39</f>
        <v>381</v>
      </c>
      <c r="E43" s="23"/>
      <c r="F43" s="23"/>
      <c r="G43" s="89"/>
      <c r="H43" s="90"/>
      <c r="I43" s="89"/>
      <c r="J43" s="21"/>
      <c r="K43" s="21"/>
      <c r="L43" s="21"/>
      <c r="M43" s="21"/>
      <c r="N43" s="21"/>
    </row>
    <row r="44" spans="1:15" ht="25.5" x14ac:dyDescent="0.2">
      <c r="A44" s="103"/>
      <c r="B44" s="65" t="s">
        <v>113</v>
      </c>
      <c r="C44" s="20" t="s">
        <v>0</v>
      </c>
      <c r="D44" s="23">
        <f>D43*1.25</f>
        <v>476.25</v>
      </c>
      <c r="E44" s="23"/>
      <c r="F44" s="23"/>
      <c r="G44" s="89"/>
      <c r="H44" s="90"/>
      <c r="I44" s="89"/>
      <c r="J44" s="21"/>
      <c r="K44" s="21"/>
      <c r="L44" s="21"/>
      <c r="M44" s="21"/>
      <c r="N44" s="21"/>
    </row>
    <row r="45" spans="1:15" x14ac:dyDescent="0.2">
      <c r="A45" s="103"/>
      <c r="B45" s="65" t="s">
        <v>123</v>
      </c>
      <c r="C45" s="20" t="s">
        <v>5</v>
      </c>
      <c r="D45" s="23">
        <f>D43*1.6*2*1.2</f>
        <v>1463.04</v>
      </c>
      <c r="E45" s="23"/>
      <c r="F45" s="23"/>
      <c r="G45" s="89"/>
      <c r="H45" s="90"/>
      <c r="I45" s="89"/>
      <c r="J45" s="21"/>
      <c r="K45" s="21"/>
      <c r="L45" s="21"/>
      <c r="M45" s="21"/>
      <c r="N45" s="21"/>
    </row>
    <row r="46" spans="1:15" ht="25.5" x14ac:dyDescent="0.2">
      <c r="A46" s="103"/>
      <c r="B46" s="65" t="s">
        <v>121</v>
      </c>
      <c r="C46" s="20" t="s">
        <v>0</v>
      </c>
      <c r="D46" s="23">
        <f>D43</f>
        <v>381</v>
      </c>
      <c r="E46" s="23"/>
      <c r="F46" s="23"/>
      <c r="G46" s="89"/>
      <c r="H46" s="90"/>
      <c r="I46" s="89"/>
      <c r="J46" s="21"/>
      <c r="K46" s="21"/>
      <c r="L46" s="21"/>
      <c r="M46" s="21"/>
      <c r="N46" s="21"/>
    </row>
    <row r="47" spans="1:15" x14ac:dyDescent="0.2">
      <c r="A47" s="103" t="s">
        <v>36</v>
      </c>
      <c r="B47" s="64" t="s">
        <v>296</v>
      </c>
      <c r="C47" s="20" t="s">
        <v>0</v>
      </c>
      <c r="D47" s="23">
        <f>D39</f>
        <v>381</v>
      </c>
      <c r="E47" s="23"/>
      <c r="F47" s="23"/>
      <c r="G47" s="89"/>
      <c r="H47" s="90"/>
      <c r="I47" s="89"/>
      <c r="J47" s="21"/>
      <c r="K47" s="21"/>
      <c r="L47" s="21"/>
      <c r="M47" s="21"/>
      <c r="N47" s="21"/>
      <c r="O47" s="8"/>
    </row>
    <row r="48" spans="1:15" s="8" customFormat="1" x14ac:dyDescent="0.2">
      <c r="A48" s="103"/>
      <c r="B48" s="65" t="s">
        <v>122</v>
      </c>
      <c r="C48" s="20" t="s">
        <v>5</v>
      </c>
      <c r="D48" s="23">
        <f>D47*4</f>
        <v>1524</v>
      </c>
      <c r="E48" s="23"/>
      <c r="F48" s="23"/>
      <c r="G48" s="89"/>
      <c r="H48" s="90"/>
      <c r="I48" s="89"/>
      <c r="J48" s="21"/>
      <c r="K48" s="21"/>
      <c r="L48" s="21"/>
      <c r="M48" s="21"/>
      <c r="N48" s="21"/>
    </row>
    <row r="49" spans="1:15" s="8" customFormat="1" x14ac:dyDescent="0.2">
      <c r="A49" s="103"/>
      <c r="B49" s="65" t="s">
        <v>116</v>
      </c>
      <c r="C49" s="20" t="s">
        <v>0</v>
      </c>
      <c r="D49" s="23">
        <f>D47</f>
        <v>381</v>
      </c>
      <c r="E49" s="23"/>
      <c r="F49" s="23"/>
      <c r="G49" s="89"/>
      <c r="H49" s="90"/>
      <c r="I49" s="89"/>
      <c r="J49" s="21"/>
      <c r="K49" s="21"/>
      <c r="L49" s="21"/>
      <c r="M49" s="21"/>
      <c r="N49" s="21"/>
      <c r="O49" s="2"/>
    </row>
    <row r="50" spans="1:15" x14ac:dyDescent="0.2">
      <c r="A50" s="103" t="s">
        <v>37</v>
      </c>
      <c r="B50" s="64" t="s">
        <v>18</v>
      </c>
      <c r="C50" s="20" t="s">
        <v>0</v>
      </c>
      <c r="D50" s="23">
        <f>D39</f>
        <v>381</v>
      </c>
      <c r="E50" s="23"/>
      <c r="F50" s="23"/>
      <c r="G50" s="89"/>
      <c r="H50" s="90"/>
      <c r="I50" s="89"/>
      <c r="J50" s="21"/>
      <c r="K50" s="21"/>
      <c r="L50" s="21"/>
      <c r="M50" s="21"/>
      <c r="N50" s="21"/>
    </row>
    <row r="51" spans="1:15" s="8" customFormat="1" x14ac:dyDescent="0.2">
      <c r="A51" s="103"/>
      <c r="B51" s="65" t="s">
        <v>117</v>
      </c>
      <c r="C51" s="20" t="s">
        <v>5</v>
      </c>
      <c r="D51" s="23">
        <f>D50*0.45*1.2</f>
        <v>205.74</v>
      </c>
      <c r="E51" s="23"/>
      <c r="F51" s="23"/>
      <c r="G51" s="89"/>
      <c r="H51" s="90"/>
      <c r="I51" s="89"/>
      <c r="J51" s="21"/>
      <c r="K51" s="21"/>
      <c r="L51" s="21"/>
      <c r="M51" s="21"/>
      <c r="N51" s="21"/>
      <c r="O51" s="16"/>
    </row>
    <row r="52" spans="1:15" s="8" customFormat="1" ht="13.5" thickBot="1" x14ac:dyDescent="0.25">
      <c r="A52" s="105"/>
      <c r="B52" s="86" t="s">
        <v>118</v>
      </c>
      <c r="C52" s="69" t="s">
        <v>0</v>
      </c>
      <c r="D52" s="74">
        <f>D50</f>
        <v>381</v>
      </c>
      <c r="E52" s="74"/>
      <c r="F52" s="74"/>
      <c r="G52" s="91"/>
      <c r="H52" s="92"/>
      <c r="I52" s="91"/>
      <c r="J52" s="71"/>
      <c r="K52" s="71"/>
      <c r="L52" s="71"/>
      <c r="M52" s="71"/>
      <c r="N52" s="71"/>
      <c r="O52" s="2"/>
    </row>
    <row r="53" spans="1:15" ht="13.5" thickBot="1" x14ac:dyDescent="0.25">
      <c r="B53" s="7" t="s">
        <v>9</v>
      </c>
      <c r="C53" s="7"/>
      <c r="D53" s="5"/>
      <c r="E53" s="22"/>
      <c r="F53" s="22"/>
      <c r="G53" s="18"/>
      <c r="H53" s="19"/>
      <c r="I53" s="18"/>
      <c r="J53" s="19"/>
      <c r="K53" s="19"/>
      <c r="L53" s="19"/>
      <c r="M53" s="19"/>
      <c r="N53" s="322"/>
    </row>
    <row r="54" spans="1:15" x14ac:dyDescent="0.2">
      <c r="B54" s="7"/>
      <c r="C54" s="7"/>
      <c r="D54" s="5"/>
      <c r="E54" s="5"/>
      <c r="F54" s="5"/>
      <c r="G54" s="93"/>
      <c r="H54" s="94"/>
      <c r="I54" s="93"/>
      <c r="J54" s="94"/>
      <c r="K54" s="94"/>
      <c r="L54" s="19"/>
      <c r="M54" s="19"/>
      <c r="N54" s="19"/>
    </row>
    <row r="55" spans="1:15" s="16" customFormat="1" ht="15.75" thickBot="1" x14ac:dyDescent="0.25">
      <c r="A55" s="25">
        <v>4</v>
      </c>
      <c r="B55" s="25" t="s">
        <v>60</v>
      </c>
      <c r="C55" s="3"/>
      <c r="D55" s="22"/>
      <c r="E55" s="5"/>
      <c r="F55" s="5"/>
      <c r="G55" s="93"/>
      <c r="H55" s="94"/>
      <c r="I55" s="93"/>
      <c r="J55" s="94"/>
      <c r="K55" s="94"/>
      <c r="L55" s="19"/>
      <c r="M55" s="19"/>
      <c r="N55" s="95"/>
    </row>
    <row r="56" spans="1:15" ht="25.5" x14ac:dyDescent="0.2">
      <c r="A56" s="102" t="s">
        <v>38</v>
      </c>
      <c r="B56" s="133" t="s">
        <v>316</v>
      </c>
      <c r="C56" s="30" t="s">
        <v>0</v>
      </c>
      <c r="D56" s="31">
        <v>240</v>
      </c>
      <c r="E56" s="183"/>
      <c r="F56" s="31"/>
      <c r="G56" s="87"/>
      <c r="H56" s="88"/>
      <c r="I56" s="87"/>
      <c r="J56" s="27"/>
      <c r="K56" s="27"/>
      <c r="L56" s="27"/>
      <c r="M56" s="27"/>
      <c r="N56" s="27"/>
    </row>
    <row r="57" spans="1:15" s="8" customFormat="1" ht="25.5" x14ac:dyDescent="0.2">
      <c r="A57" s="103"/>
      <c r="B57" s="65" t="s">
        <v>317</v>
      </c>
      <c r="C57" s="20" t="s">
        <v>0</v>
      </c>
      <c r="D57" s="23">
        <f>D56*1.15</f>
        <v>276</v>
      </c>
      <c r="E57" s="137"/>
      <c r="F57" s="23"/>
      <c r="G57" s="89"/>
      <c r="H57" s="33"/>
      <c r="I57" s="89"/>
      <c r="J57" s="21"/>
      <c r="K57" s="21"/>
      <c r="L57" s="21"/>
      <c r="M57" s="21"/>
      <c r="N57" s="21"/>
      <c r="O57" s="2"/>
    </row>
    <row r="58" spans="1:15" s="8" customFormat="1" x14ac:dyDescent="0.2">
      <c r="A58" s="103"/>
      <c r="B58" s="65" t="s">
        <v>124</v>
      </c>
      <c r="C58" s="20" t="s">
        <v>5</v>
      </c>
      <c r="D58" s="23">
        <f>D56*4*1.25</f>
        <v>1200</v>
      </c>
      <c r="E58" s="137"/>
      <c r="F58" s="23"/>
      <c r="G58" s="89"/>
      <c r="H58" s="33"/>
      <c r="I58" s="89"/>
      <c r="J58" s="21"/>
      <c r="K58" s="21"/>
      <c r="L58" s="21"/>
      <c r="M58" s="21"/>
      <c r="N58" s="21"/>
      <c r="O58" s="2"/>
    </row>
    <row r="59" spans="1:15" s="8" customFormat="1" ht="25.5" x14ac:dyDescent="0.2">
      <c r="A59" s="103"/>
      <c r="B59" s="65" t="s">
        <v>125</v>
      </c>
      <c r="C59" s="20" t="s">
        <v>0</v>
      </c>
      <c r="D59" s="23">
        <f>D56</f>
        <v>240</v>
      </c>
      <c r="E59" s="137"/>
      <c r="F59" s="23"/>
      <c r="G59" s="89"/>
      <c r="H59" s="33"/>
      <c r="I59" s="89"/>
      <c r="J59" s="21"/>
      <c r="K59" s="21"/>
      <c r="L59" s="21"/>
      <c r="M59" s="21"/>
      <c r="N59" s="21"/>
      <c r="O59" s="2"/>
    </row>
    <row r="60" spans="1:15" x14ac:dyDescent="0.2">
      <c r="A60" s="103" t="s">
        <v>39</v>
      </c>
      <c r="B60" s="64" t="s">
        <v>48</v>
      </c>
      <c r="C60" s="20" t="s">
        <v>0</v>
      </c>
      <c r="D60" s="23">
        <f>D56</f>
        <v>240</v>
      </c>
      <c r="E60" s="137"/>
      <c r="F60" s="23"/>
      <c r="G60" s="89"/>
      <c r="H60" s="90"/>
      <c r="I60" s="89"/>
      <c r="J60" s="21"/>
      <c r="K60" s="21"/>
      <c r="L60" s="21"/>
      <c r="M60" s="21"/>
      <c r="N60" s="21"/>
      <c r="O60" s="8"/>
    </row>
    <row r="61" spans="1:15" ht="25.5" x14ac:dyDescent="0.2">
      <c r="A61" s="103"/>
      <c r="B61" s="65" t="s">
        <v>113</v>
      </c>
      <c r="C61" s="20" t="s">
        <v>0</v>
      </c>
      <c r="D61" s="23">
        <f>D60*1.25</f>
        <v>300</v>
      </c>
      <c r="E61" s="137"/>
      <c r="F61" s="23"/>
      <c r="G61" s="89"/>
      <c r="H61" s="90"/>
      <c r="I61" s="89"/>
      <c r="J61" s="21"/>
      <c r="K61" s="21"/>
      <c r="L61" s="21"/>
      <c r="M61" s="21"/>
      <c r="N61" s="21"/>
    </row>
    <row r="62" spans="1:15" x14ac:dyDescent="0.2">
      <c r="A62" s="103"/>
      <c r="B62" s="65" t="s">
        <v>124</v>
      </c>
      <c r="C62" s="20" t="s">
        <v>5</v>
      </c>
      <c r="D62" s="23">
        <f>D60*1.6*2*1.2</f>
        <v>921.59999999999991</v>
      </c>
      <c r="E62" s="137"/>
      <c r="F62" s="23"/>
      <c r="G62" s="89"/>
      <c r="H62" s="90"/>
      <c r="I62" s="89"/>
      <c r="J62" s="21"/>
      <c r="K62" s="21"/>
      <c r="L62" s="21"/>
      <c r="M62" s="21"/>
      <c r="N62" s="21"/>
    </row>
    <row r="63" spans="1:15" ht="25.5" x14ac:dyDescent="0.2">
      <c r="A63" s="103"/>
      <c r="B63" s="65" t="s">
        <v>121</v>
      </c>
      <c r="C63" s="20" t="s">
        <v>0</v>
      </c>
      <c r="D63" s="23">
        <f>D60</f>
        <v>240</v>
      </c>
      <c r="E63" s="137"/>
      <c r="F63" s="23"/>
      <c r="G63" s="89"/>
      <c r="H63" s="90"/>
      <c r="I63" s="89"/>
      <c r="J63" s="21"/>
      <c r="K63" s="21"/>
      <c r="L63" s="21"/>
      <c r="M63" s="21"/>
      <c r="N63" s="21"/>
    </row>
    <row r="64" spans="1:15" x14ac:dyDescent="0.2">
      <c r="A64" s="103" t="s">
        <v>40</v>
      </c>
      <c r="B64" s="64" t="s">
        <v>64</v>
      </c>
      <c r="C64" s="20" t="s">
        <v>0</v>
      </c>
      <c r="D64" s="23">
        <v>136</v>
      </c>
      <c r="E64" s="137"/>
      <c r="F64" s="23"/>
      <c r="G64" s="89"/>
      <c r="H64" s="90"/>
      <c r="I64" s="89"/>
      <c r="J64" s="21"/>
      <c r="K64" s="21"/>
      <c r="L64" s="21"/>
      <c r="M64" s="21"/>
      <c r="N64" s="21"/>
      <c r="O64" s="45"/>
    </row>
    <row r="65" spans="1:15" s="8" customFormat="1" x14ac:dyDescent="0.2">
      <c r="A65" s="175"/>
      <c r="B65" s="65" t="s">
        <v>117</v>
      </c>
      <c r="C65" s="20" t="s">
        <v>19</v>
      </c>
      <c r="D65" s="23">
        <f>D64*0.45*1.2</f>
        <v>73.44</v>
      </c>
      <c r="E65" s="137"/>
      <c r="F65" s="23"/>
      <c r="G65" s="89"/>
      <c r="H65" s="90"/>
      <c r="I65" s="89"/>
      <c r="J65" s="21"/>
      <c r="K65" s="21"/>
      <c r="L65" s="21"/>
      <c r="M65" s="21"/>
      <c r="N65" s="21"/>
      <c r="O65" s="45"/>
    </row>
    <row r="66" spans="1:15" s="8" customFormat="1" ht="13.5" thickBot="1" x14ac:dyDescent="0.25">
      <c r="A66" s="174"/>
      <c r="B66" s="86" t="s">
        <v>118</v>
      </c>
      <c r="C66" s="69" t="s">
        <v>0</v>
      </c>
      <c r="D66" s="74">
        <f>D64</f>
        <v>136</v>
      </c>
      <c r="E66" s="114"/>
      <c r="F66" s="74"/>
      <c r="G66" s="91"/>
      <c r="H66" s="92"/>
      <c r="I66" s="91"/>
      <c r="J66" s="71"/>
      <c r="K66" s="71"/>
      <c r="L66" s="71"/>
      <c r="M66" s="71"/>
      <c r="N66" s="71"/>
      <c r="O66" s="2"/>
    </row>
    <row r="67" spans="1:15" ht="13.5" thickBot="1" x14ac:dyDescent="0.25">
      <c r="B67" s="7" t="s">
        <v>9</v>
      </c>
      <c r="C67" s="7"/>
      <c r="D67" s="5"/>
      <c r="E67" s="5"/>
      <c r="F67" s="5"/>
      <c r="G67" s="93"/>
      <c r="H67" s="94"/>
      <c r="I67" s="93"/>
      <c r="J67" s="94"/>
      <c r="K67" s="94"/>
      <c r="L67" s="19"/>
      <c r="M67" s="19"/>
      <c r="N67" s="320"/>
    </row>
    <row r="68" spans="1:15" x14ac:dyDescent="0.2">
      <c r="B68" s="7"/>
      <c r="C68" s="7"/>
      <c r="D68" s="5"/>
      <c r="E68" s="5"/>
      <c r="F68" s="5"/>
      <c r="G68" s="93"/>
      <c r="H68" s="94"/>
      <c r="I68" s="93"/>
      <c r="J68" s="94"/>
      <c r="K68" s="94"/>
      <c r="L68" s="19"/>
      <c r="M68" s="19"/>
      <c r="N68" s="19"/>
    </row>
    <row r="69" spans="1:15" s="16" customFormat="1" ht="15.75" thickBot="1" x14ac:dyDescent="0.25">
      <c r="A69" s="25">
        <v>5</v>
      </c>
      <c r="B69" s="25" t="s">
        <v>61</v>
      </c>
      <c r="C69" s="3"/>
      <c r="D69" s="22"/>
      <c r="E69" s="5"/>
      <c r="F69" s="5"/>
      <c r="G69" s="93"/>
      <c r="H69" s="94"/>
      <c r="I69" s="93"/>
      <c r="J69" s="94"/>
      <c r="K69" s="94"/>
      <c r="L69" s="19"/>
      <c r="M69" s="19"/>
      <c r="N69" s="95"/>
    </row>
    <row r="70" spans="1:15" ht="64.5" customHeight="1" thickBot="1" x14ac:dyDescent="0.25">
      <c r="A70" s="102" t="s">
        <v>41</v>
      </c>
      <c r="B70" s="133" t="s">
        <v>318</v>
      </c>
      <c r="C70" s="181" t="s">
        <v>0</v>
      </c>
      <c r="D70" s="183">
        <f>D14*0.65</f>
        <v>117</v>
      </c>
      <c r="E70" s="183"/>
      <c r="F70" s="183"/>
      <c r="G70" s="184"/>
      <c r="H70" s="185"/>
      <c r="I70" s="184"/>
      <c r="J70" s="186"/>
      <c r="K70" s="27"/>
      <c r="L70" s="27"/>
      <c r="M70" s="27"/>
      <c r="N70" s="325"/>
      <c r="O70" s="8"/>
    </row>
    <row r="71" spans="1:15" ht="13.5" thickBot="1" x14ac:dyDescent="0.25">
      <c r="B71" s="7" t="s">
        <v>9</v>
      </c>
      <c r="C71" s="7"/>
      <c r="D71" s="5"/>
      <c r="E71" s="5"/>
      <c r="F71" s="5"/>
      <c r="G71" s="93"/>
      <c r="H71" s="93"/>
      <c r="I71" s="94"/>
      <c r="J71" s="94"/>
      <c r="K71" s="94"/>
      <c r="L71" s="19"/>
      <c r="M71" s="19"/>
      <c r="N71" s="320"/>
    </row>
    <row r="72" spans="1:15" x14ac:dyDescent="0.2">
      <c r="B72" s="7"/>
      <c r="C72" s="7"/>
      <c r="D72" s="5"/>
      <c r="E72" s="5"/>
      <c r="F72" s="5"/>
      <c r="G72" s="93"/>
      <c r="H72" s="93"/>
      <c r="I72" s="94"/>
      <c r="J72" s="94"/>
      <c r="K72" s="94"/>
      <c r="L72" s="19"/>
      <c r="M72" s="19"/>
      <c r="N72" s="19"/>
    </row>
    <row r="73" spans="1:15" s="16" customFormat="1" ht="15.75" thickBot="1" x14ac:dyDescent="0.25">
      <c r="A73" s="25">
        <v>6</v>
      </c>
      <c r="B73" s="25" t="s">
        <v>110</v>
      </c>
      <c r="C73" s="3"/>
      <c r="D73" s="22"/>
      <c r="E73" s="5"/>
      <c r="F73" s="5"/>
      <c r="G73" s="93"/>
      <c r="H73" s="93"/>
      <c r="I73" s="97"/>
      <c r="J73" s="19"/>
      <c r="K73" s="19"/>
      <c r="L73" s="19"/>
      <c r="M73" s="19"/>
      <c r="N73" s="19"/>
      <c r="O73" s="19"/>
    </row>
    <row r="74" spans="1:15" ht="25.5" x14ac:dyDescent="0.2">
      <c r="A74" s="102" t="s">
        <v>70</v>
      </c>
      <c r="B74" s="133" t="s">
        <v>319</v>
      </c>
      <c r="C74" s="181" t="s">
        <v>0</v>
      </c>
      <c r="D74" s="183">
        <f>(192+265.6+480+95.2+30+14.4)*0.23</f>
        <v>247.75600000000003</v>
      </c>
      <c r="E74" s="183"/>
      <c r="F74" s="183"/>
      <c r="G74" s="184"/>
      <c r="H74" s="184"/>
      <c r="I74" s="184"/>
      <c r="J74" s="186"/>
      <c r="K74" s="186"/>
      <c r="L74" s="186"/>
      <c r="M74" s="186"/>
      <c r="N74" s="186"/>
    </row>
    <row r="75" spans="1:15" ht="25.5" x14ac:dyDescent="0.2">
      <c r="A75" s="103"/>
      <c r="B75" s="142" t="s">
        <v>320</v>
      </c>
      <c r="C75" s="136" t="s">
        <v>0</v>
      </c>
      <c r="D75" s="137">
        <f>D74*1.05</f>
        <v>260.14380000000006</v>
      </c>
      <c r="E75" s="137"/>
      <c r="F75" s="137"/>
      <c r="G75" s="140"/>
      <c r="H75" s="138"/>
      <c r="I75" s="140"/>
      <c r="J75" s="138"/>
      <c r="K75" s="138"/>
      <c r="L75" s="138"/>
      <c r="M75" s="138"/>
      <c r="N75" s="138"/>
    </row>
    <row r="76" spans="1:15" x14ac:dyDescent="0.2">
      <c r="A76" s="103"/>
      <c r="B76" s="142" t="s">
        <v>111</v>
      </c>
      <c r="C76" s="136" t="s">
        <v>5</v>
      </c>
      <c r="D76" s="137">
        <f>D74*4*1.25</f>
        <v>1238.7800000000002</v>
      </c>
      <c r="E76" s="137"/>
      <c r="F76" s="137"/>
      <c r="G76" s="140"/>
      <c r="H76" s="138"/>
      <c r="I76" s="140"/>
      <c r="J76" s="138"/>
      <c r="K76" s="138"/>
      <c r="L76" s="138"/>
      <c r="M76" s="138"/>
      <c r="N76" s="138"/>
    </row>
    <row r="77" spans="1:15" x14ac:dyDescent="0.2">
      <c r="A77" s="103"/>
      <c r="B77" s="142" t="s">
        <v>112</v>
      </c>
      <c r="C77" s="136" t="s">
        <v>0</v>
      </c>
      <c r="D77" s="137">
        <f>D74</f>
        <v>247.75600000000003</v>
      </c>
      <c r="E77" s="137"/>
      <c r="F77" s="137"/>
      <c r="G77" s="140"/>
      <c r="H77" s="138"/>
      <c r="I77" s="140"/>
      <c r="J77" s="138"/>
      <c r="K77" s="138"/>
      <c r="L77" s="138"/>
      <c r="M77" s="138"/>
      <c r="N77" s="138"/>
    </row>
    <row r="78" spans="1:15" ht="25.5" x14ac:dyDescent="0.2">
      <c r="A78" s="103" t="s">
        <v>71</v>
      </c>
      <c r="B78" s="166" t="s">
        <v>321</v>
      </c>
      <c r="C78" s="136" t="s">
        <v>0</v>
      </c>
      <c r="D78" s="137">
        <f>D74</f>
        <v>247.75600000000003</v>
      </c>
      <c r="E78" s="137"/>
      <c r="F78" s="137"/>
      <c r="G78" s="140"/>
      <c r="H78" s="140"/>
      <c r="I78" s="140"/>
      <c r="J78" s="138"/>
      <c r="K78" s="138"/>
      <c r="L78" s="138"/>
      <c r="M78" s="138"/>
      <c r="N78" s="138"/>
    </row>
    <row r="79" spans="1:15" ht="25.5" x14ac:dyDescent="0.2">
      <c r="A79" s="103"/>
      <c r="B79" s="142" t="s">
        <v>113</v>
      </c>
      <c r="C79" s="136" t="s">
        <v>0</v>
      </c>
      <c r="D79" s="137">
        <f>D78*1.25</f>
        <v>309.69500000000005</v>
      </c>
      <c r="E79" s="137"/>
      <c r="F79" s="137"/>
      <c r="G79" s="140"/>
      <c r="H79" s="145"/>
      <c r="I79" s="140"/>
      <c r="J79" s="138"/>
      <c r="K79" s="138"/>
      <c r="L79" s="138"/>
      <c r="M79" s="138"/>
      <c r="N79" s="138"/>
    </row>
    <row r="80" spans="1:15" x14ac:dyDescent="0.2">
      <c r="A80" s="103"/>
      <c r="B80" s="142" t="s">
        <v>111</v>
      </c>
      <c r="C80" s="136" t="s">
        <v>5</v>
      </c>
      <c r="D80" s="137">
        <f>D78*1.6*2*1.2</f>
        <v>951.38304000000016</v>
      </c>
      <c r="E80" s="137"/>
      <c r="F80" s="137"/>
      <c r="G80" s="140"/>
      <c r="H80" s="145"/>
      <c r="I80" s="140"/>
      <c r="J80" s="138"/>
      <c r="K80" s="138"/>
      <c r="L80" s="138"/>
      <c r="M80" s="138"/>
      <c r="N80" s="138"/>
    </row>
    <row r="81" spans="1:16" ht="25.5" x14ac:dyDescent="0.2">
      <c r="A81" s="103"/>
      <c r="B81" s="142" t="s">
        <v>114</v>
      </c>
      <c r="C81" s="136" t="s">
        <v>0</v>
      </c>
      <c r="D81" s="137">
        <f>D78</f>
        <v>247.75600000000003</v>
      </c>
      <c r="E81" s="137"/>
      <c r="F81" s="137"/>
      <c r="G81" s="140"/>
      <c r="H81" s="145"/>
      <c r="I81" s="140"/>
      <c r="J81" s="138"/>
      <c r="K81" s="138"/>
      <c r="L81" s="138"/>
      <c r="M81" s="138"/>
      <c r="N81" s="138"/>
    </row>
    <row r="82" spans="1:16" x14ac:dyDescent="0.2">
      <c r="A82" s="103" t="s">
        <v>72</v>
      </c>
      <c r="B82" s="166" t="s">
        <v>296</v>
      </c>
      <c r="C82" s="136" t="s">
        <v>0</v>
      </c>
      <c r="D82" s="137">
        <f>D78</f>
        <v>247.75600000000003</v>
      </c>
      <c r="E82" s="137"/>
      <c r="F82" s="137"/>
      <c r="G82" s="140"/>
      <c r="H82" s="145"/>
      <c r="I82" s="140"/>
      <c r="J82" s="138"/>
      <c r="K82" s="138"/>
      <c r="L82" s="138"/>
      <c r="M82" s="138"/>
      <c r="N82" s="138"/>
    </row>
    <row r="83" spans="1:16" x14ac:dyDescent="0.2">
      <c r="A83" s="103"/>
      <c r="B83" s="142" t="s">
        <v>115</v>
      </c>
      <c r="C83" s="136" t="s">
        <v>5</v>
      </c>
      <c r="D83" s="137">
        <f>D82*4</f>
        <v>991.02400000000011</v>
      </c>
      <c r="E83" s="137"/>
      <c r="F83" s="137"/>
      <c r="G83" s="140"/>
      <c r="H83" s="145"/>
      <c r="I83" s="140"/>
      <c r="J83" s="138"/>
      <c r="K83" s="138"/>
      <c r="L83" s="138"/>
      <c r="M83" s="138"/>
      <c r="N83" s="138"/>
    </row>
    <row r="84" spans="1:16" x14ac:dyDescent="0.2">
      <c r="A84" s="103"/>
      <c r="B84" s="142" t="s">
        <v>116</v>
      </c>
      <c r="C84" s="136" t="s">
        <v>0</v>
      </c>
      <c r="D84" s="137">
        <f>D82</f>
        <v>247.75600000000003</v>
      </c>
      <c r="E84" s="137"/>
      <c r="F84" s="137"/>
      <c r="G84" s="140"/>
      <c r="H84" s="145"/>
      <c r="I84" s="140"/>
      <c r="J84" s="138"/>
      <c r="K84" s="138"/>
      <c r="L84" s="138"/>
      <c r="M84" s="138"/>
      <c r="N84" s="138"/>
    </row>
    <row r="85" spans="1:16" x14ac:dyDescent="0.2">
      <c r="A85" s="103" t="s">
        <v>76</v>
      </c>
      <c r="B85" s="166" t="s">
        <v>119</v>
      </c>
      <c r="C85" s="136" t="s">
        <v>0</v>
      </c>
      <c r="D85" s="137">
        <f>D78</f>
        <v>247.75600000000003</v>
      </c>
      <c r="E85" s="137"/>
      <c r="F85" s="137"/>
      <c r="G85" s="140"/>
      <c r="H85" s="145"/>
      <c r="I85" s="140"/>
      <c r="J85" s="138"/>
      <c r="K85" s="138"/>
      <c r="L85" s="138"/>
      <c r="M85" s="138"/>
      <c r="N85" s="138"/>
    </row>
    <row r="86" spans="1:16" x14ac:dyDescent="0.2">
      <c r="A86" s="103"/>
      <c r="B86" s="142" t="s">
        <v>117</v>
      </c>
      <c r="C86" s="136" t="s">
        <v>5</v>
      </c>
      <c r="D86" s="137">
        <f>D85*0.45*1.2</f>
        <v>133.78824</v>
      </c>
      <c r="E86" s="137"/>
      <c r="F86" s="137"/>
      <c r="G86" s="140"/>
      <c r="H86" s="145"/>
      <c r="I86" s="140"/>
      <c r="J86" s="138"/>
      <c r="K86" s="138"/>
      <c r="L86" s="138"/>
      <c r="M86" s="138"/>
      <c r="N86" s="138"/>
      <c r="O86" s="16"/>
    </row>
    <row r="87" spans="1:16" ht="13.5" thickBot="1" x14ac:dyDescent="0.25">
      <c r="A87" s="105"/>
      <c r="B87" s="169" t="s">
        <v>118</v>
      </c>
      <c r="C87" s="170" t="s">
        <v>0</v>
      </c>
      <c r="D87" s="114">
        <f>D85</f>
        <v>247.75600000000003</v>
      </c>
      <c r="E87" s="114"/>
      <c r="F87" s="114"/>
      <c r="G87" s="115"/>
      <c r="H87" s="116"/>
      <c r="I87" s="115"/>
      <c r="J87" s="117"/>
      <c r="K87" s="117"/>
      <c r="L87" s="117"/>
      <c r="M87" s="117"/>
      <c r="N87" s="117"/>
    </row>
    <row r="88" spans="1:16" ht="13.5" thickBot="1" x14ac:dyDescent="0.25">
      <c r="B88" s="7" t="s">
        <v>9</v>
      </c>
      <c r="C88" s="7"/>
      <c r="D88" s="5"/>
      <c r="E88" s="22"/>
      <c r="F88" s="22"/>
      <c r="G88" s="18"/>
      <c r="H88" s="18"/>
      <c r="I88" s="19"/>
      <c r="J88" s="19"/>
      <c r="K88" s="19"/>
      <c r="L88" s="19"/>
      <c r="M88" s="17"/>
      <c r="N88" s="323"/>
      <c r="P88" s="154"/>
    </row>
    <row r="89" spans="1:16" x14ac:dyDescent="0.2">
      <c r="B89" s="7"/>
      <c r="C89" s="7"/>
      <c r="D89" s="5"/>
      <c r="E89" s="5"/>
      <c r="F89" s="5"/>
      <c r="G89" s="93"/>
      <c r="H89" s="93"/>
      <c r="I89" s="94"/>
      <c r="J89" s="94"/>
      <c r="L89" s="94"/>
      <c r="M89" s="19"/>
      <c r="N89" s="19"/>
    </row>
    <row r="90" spans="1:16" ht="15.75" thickBot="1" x14ac:dyDescent="0.25">
      <c r="B90" s="25" t="s">
        <v>51</v>
      </c>
      <c r="C90" s="6"/>
      <c r="D90" s="5"/>
      <c r="E90" s="5"/>
      <c r="F90" s="5"/>
      <c r="G90" s="93"/>
      <c r="H90" s="93"/>
      <c r="I90" s="94"/>
      <c r="J90" s="94"/>
      <c r="K90" s="19"/>
      <c r="L90" s="19"/>
      <c r="M90" s="19"/>
      <c r="N90" s="19"/>
    </row>
    <row r="91" spans="1:16" x14ac:dyDescent="0.2">
      <c r="A91" s="278"/>
      <c r="B91" s="279"/>
      <c r="C91" s="30"/>
      <c r="D91" s="30"/>
      <c r="E91" s="31"/>
      <c r="F91" s="31"/>
      <c r="G91" s="280"/>
      <c r="H91" s="31"/>
      <c r="I91" s="27"/>
      <c r="J91" s="27"/>
      <c r="K91" s="27"/>
      <c r="L91" s="27"/>
      <c r="M91" s="27"/>
      <c r="N91" s="281"/>
    </row>
    <row r="92" spans="1:16" ht="14.25" x14ac:dyDescent="0.2">
      <c r="A92" s="175"/>
      <c r="B92" s="282" t="s">
        <v>176</v>
      </c>
      <c r="C92" s="84"/>
      <c r="D92" s="84"/>
      <c r="E92" s="84"/>
      <c r="F92" s="84"/>
      <c r="G92" s="84"/>
      <c r="H92" s="84"/>
      <c r="I92" s="84"/>
      <c r="J92" s="84"/>
      <c r="K92" s="283"/>
      <c r="L92" s="283"/>
      <c r="M92" s="283"/>
      <c r="N92" s="173"/>
    </row>
    <row r="93" spans="1:16" x14ac:dyDescent="0.2">
      <c r="A93" s="175"/>
      <c r="B93" s="284" t="s">
        <v>177</v>
      </c>
      <c r="C93" s="285" t="s">
        <v>178</v>
      </c>
      <c r="D93" s="286">
        <v>0.2359</v>
      </c>
      <c r="E93" s="84"/>
      <c r="F93" s="84"/>
      <c r="G93" s="84"/>
      <c r="H93" s="84"/>
      <c r="I93" s="84"/>
      <c r="J93" s="84"/>
      <c r="K93" s="287"/>
      <c r="L93" s="84"/>
      <c r="M93" s="84"/>
      <c r="N93" s="288"/>
    </row>
    <row r="94" spans="1:16" ht="15.75" thickBot="1" x14ac:dyDescent="0.25">
      <c r="A94" s="174"/>
      <c r="B94" s="289" t="s">
        <v>179</v>
      </c>
      <c r="C94" s="290"/>
      <c r="D94" s="291"/>
      <c r="E94" s="172"/>
      <c r="F94" s="172"/>
      <c r="G94" s="172"/>
      <c r="H94" s="172"/>
      <c r="I94" s="172"/>
      <c r="J94" s="172"/>
      <c r="K94" s="172"/>
      <c r="L94" s="172"/>
      <c r="M94" s="292"/>
      <c r="N94" s="293"/>
    </row>
    <row r="95" spans="1:16" x14ac:dyDescent="0.2">
      <c r="B95" s="1"/>
      <c r="C95" s="9"/>
      <c r="D95" s="10"/>
      <c r="E95" s="5"/>
      <c r="F95" s="5"/>
      <c r="G95" s="93"/>
      <c r="H95" s="93"/>
      <c r="I95" s="94"/>
      <c r="J95" s="94"/>
      <c r="L95" s="19"/>
      <c r="M95" s="19"/>
      <c r="N95" s="19"/>
    </row>
    <row r="96" spans="1:16" x14ac:dyDescent="0.2">
      <c r="C96" s="147" t="s">
        <v>83</v>
      </c>
      <c r="D96" s="2"/>
      <c r="E96" s="2"/>
      <c r="F96" s="148" t="s">
        <v>85</v>
      </c>
      <c r="G96" s="148"/>
      <c r="H96" s="93"/>
      <c r="I96" s="94"/>
      <c r="K96" s="94"/>
      <c r="L96" s="148" t="s">
        <v>85</v>
      </c>
      <c r="M96" s="19"/>
      <c r="N96" s="19"/>
      <c r="O96" s="19"/>
    </row>
    <row r="97" spans="2:16" ht="15.75" x14ac:dyDescent="0.25">
      <c r="B97" s="318" t="s">
        <v>271</v>
      </c>
      <c r="D97"/>
      <c r="E97"/>
      <c r="F97"/>
      <c r="G97"/>
      <c r="H97" s="93"/>
      <c r="I97" s="94"/>
      <c r="J97" s="94"/>
      <c r="K97" s="94"/>
      <c r="L97" s="19"/>
      <c r="M97" s="19"/>
      <c r="N97" s="19"/>
      <c r="O97" s="19"/>
    </row>
    <row r="98" spans="2:16" s="45" customFormat="1" x14ac:dyDescent="0.2">
      <c r="C98" s="46"/>
      <c r="F98" s="5"/>
      <c r="G98" s="5"/>
      <c r="H98" s="93"/>
      <c r="I98" s="93"/>
      <c r="J98" s="94"/>
      <c r="K98" s="94"/>
      <c r="L98" s="94"/>
      <c r="M98" s="19"/>
      <c r="N98" s="19"/>
      <c r="O98" s="19"/>
      <c r="P98" s="2"/>
    </row>
    <row r="99" spans="2:16" x14ac:dyDescent="0.2">
      <c r="F99" s="5"/>
      <c r="G99" s="5"/>
      <c r="H99" s="93"/>
      <c r="I99" s="93"/>
      <c r="J99" s="94"/>
      <c r="K99" s="94"/>
      <c r="L99" s="94"/>
      <c r="M99" s="19"/>
      <c r="N99" s="19"/>
      <c r="O99" s="19"/>
    </row>
    <row r="100" spans="2:16" x14ac:dyDescent="0.2">
      <c r="F100" s="5"/>
      <c r="G100" s="5"/>
      <c r="H100" s="93"/>
      <c r="I100" s="93"/>
      <c r="J100" s="94"/>
      <c r="K100" s="94"/>
      <c r="L100" s="94"/>
      <c r="M100" s="19"/>
      <c r="N100" s="19"/>
      <c r="O100" s="19"/>
    </row>
    <row r="101" spans="2:16" x14ac:dyDescent="0.2">
      <c r="F101" s="5"/>
      <c r="G101" s="5"/>
      <c r="H101" s="93"/>
      <c r="I101" s="93"/>
      <c r="J101" s="94"/>
      <c r="K101" s="94"/>
      <c r="L101" s="94"/>
      <c r="M101" s="19"/>
      <c r="N101" s="19"/>
      <c r="O101" s="19"/>
    </row>
    <row r="102" spans="2:16" x14ac:dyDescent="0.2">
      <c r="F102" s="5"/>
      <c r="G102" s="5"/>
      <c r="H102" s="93"/>
      <c r="I102" s="93"/>
      <c r="J102" s="94"/>
      <c r="K102" s="94"/>
      <c r="L102" s="94"/>
      <c r="M102" s="19"/>
      <c r="N102" s="19"/>
      <c r="O102" s="19"/>
    </row>
    <row r="103" spans="2:16" x14ac:dyDescent="0.2">
      <c r="F103" s="5"/>
      <c r="G103" s="5"/>
      <c r="H103" s="93"/>
      <c r="I103" s="93"/>
      <c r="J103" s="94"/>
      <c r="K103" s="94"/>
      <c r="L103" s="94"/>
      <c r="M103" s="19"/>
      <c r="N103" s="19"/>
      <c r="O103" s="19"/>
    </row>
    <row r="104" spans="2:16" x14ac:dyDescent="0.2">
      <c r="F104" s="5"/>
      <c r="G104" s="5"/>
      <c r="H104" s="93"/>
      <c r="I104" s="93"/>
      <c r="J104" s="94"/>
      <c r="K104" s="94"/>
      <c r="L104" s="94"/>
      <c r="M104" s="19"/>
      <c r="N104" s="19"/>
      <c r="O104" s="19"/>
    </row>
    <row r="105" spans="2:16" x14ac:dyDescent="0.2">
      <c r="F105" s="5"/>
      <c r="G105" s="5"/>
      <c r="H105" s="93"/>
      <c r="I105" s="93"/>
      <c r="J105" s="94"/>
      <c r="K105" s="94"/>
      <c r="L105" s="94"/>
      <c r="M105" s="19"/>
      <c r="N105" s="19"/>
      <c r="O105" s="19"/>
    </row>
    <row r="106" spans="2:16" x14ac:dyDescent="0.2">
      <c r="F106" s="5"/>
      <c r="G106" s="5"/>
      <c r="H106" s="18"/>
      <c r="I106" s="5"/>
      <c r="J106" s="19"/>
      <c r="K106" s="19"/>
      <c r="L106" s="19"/>
      <c r="M106" s="19"/>
      <c r="N106" s="19"/>
      <c r="O106" s="82"/>
    </row>
    <row r="107" spans="2:16" x14ac:dyDescent="0.2">
      <c r="F107" s="5"/>
      <c r="G107" s="5"/>
      <c r="H107" s="18"/>
      <c r="I107" s="5"/>
      <c r="J107" s="19"/>
      <c r="K107" s="19"/>
      <c r="L107" s="19"/>
      <c r="M107" s="19"/>
      <c r="N107" s="19"/>
      <c r="O107" s="19"/>
    </row>
    <row r="108" spans="2:16" x14ac:dyDescent="0.2">
      <c r="F108" s="22"/>
      <c r="G108" s="22"/>
      <c r="H108" s="18"/>
      <c r="I108" s="18"/>
      <c r="J108" s="19"/>
      <c r="K108" s="19"/>
      <c r="L108" s="19"/>
      <c r="M108" s="19"/>
      <c r="N108" s="19"/>
      <c r="O108" s="17"/>
    </row>
    <row r="109" spans="2:16" x14ac:dyDescent="0.2">
      <c r="F109" s="5"/>
      <c r="G109" s="5"/>
      <c r="H109" s="93"/>
      <c r="I109" s="93"/>
      <c r="J109" s="94"/>
      <c r="K109" s="94"/>
      <c r="L109" s="94"/>
      <c r="M109" s="19"/>
      <c r="N109" s="19"/>
      <c r="O109" s="19"/>
    </row>
    <row r="110" spans="2:16" x14ac:dyDescent="0.2">
      <c r="F110" s="5"/>
      <c r="G110" s="5"/>
      <c r="H110" s="93"/>
      <c r="I110" s="93"/>
      <c r="J110" s="94"/>
      <c r="K110" s="94"/>
      <c r="L110" s="94"/>
      <c r="M110" s="19"/>
      <c r="N110" s="19"/>
      <c r="O110" s="19"/>
    </row>
    <row r="111" spans="2:16" x14ac:dyDescent="0.2">
      <c r="F111" s="5"/>
      <c r="G111" s="5"/>
      <c r="H111" s="93"/>
      <c r="I111" s="93"/>
      <c r="J111" s="94"/>
      <c r="K111" s="94"/>
      <c r="L111" s="94"/>
      <c r="M111" s="19"/>
      <c r="N111" s="19"/>
      <c r="O111" s="19"/>
    </row>
    <row r="112" spans="2:16" x14ac:dyDescent="0.2">
      <c r="F112" s="5"/>
      <c r="G112" s="5"/>
      <c r="H112" s="93"/>
      <c r="I112" s="93"/>
      <c r="J112" s="94"/>
      <c r="K112" s="94"/>
      <c r="L112" s="94"/>
      <c r="M112" s="19"/>
      <c r="N112" s="19"/>
      <c r="O112" s="19"/>
    </row>
    <row r="113" spans="6:15" x14ac:dyDescent="0.2">
      <c r="F113" s="5"/>
      <c r="G113" s="5"/>
      <c r="H113" s="93"/>
      <c r="I113" s="93"/>
      <c r="J113" s="19"/>
      <c r="K113" s="94"/>
      <c r="L113" s="94"/>
      <c r="M113" s="19"/>
      <c r="N113" s="19"/>
      <c r="O113" s="19"/>
    </row>
    <row r="114" spans="6:15" x14ac:dyDescent="0.2">
      <c r="F114" s="5"/>
      <c r="G114" s="5"/>
      <c r="H114" s="93"/>
      <c r="I114" s="93"/>
      <c r="J114" s="19"/>
      <c r="K114" s="94"/>
      <c r="L114" s="94"/>
      <c r="M114" s="19"/>
      <c r="N114" s="19"/>
      <c r="O114" s="19"/>
    </row>
    <row r="115" spans="6:15" x14ac:dyDescent="0.2">
      <c r="F115" s="5"/>
      <c r="G115" s="5"/>
      <c r="H115" s="93"/>
      <c r="I115" s="93"/>
      <c r="J115" s="19"/>
      <c r="K115" s="94"/>
      <c r="L115" s="94"/>
      <c r="M115" s="19"/>
      <c r="N115" s="19"/>
      <c r="O115" s="19"/>
    </row>
    <row r="116" spans="6:15" x14ac:dyDescent="0.2">
      <c r="F116" s="5"/>
      <c r="G116" s="5"/>
      <c r="H116" s="93"/>
      <c r="I116" s="93"/>
      <c r="J116" s="19"/>
      <c r="K116" s="94"/>
      <c r="L116" s="94"/>
      <c r="M116" s="19"/>
      <c r="N116" s="19"/>
      <c r="O116" s="19"/>
    </row>
    <row r="117" spans="6:15" x14ac:dyDescent="0.2">
      <c r="F117" s="5"/>
      <c r="G117" s="5"/>
      <c r="H117" s="93"/>
      <c r="I117" s="93"/>
      <c r="J117" s="94"/>
      <c r="K117" s="94"/>
      <c r="L117" s="94"/>
      <c r="M117" s="19"/>
      <c r="N117" s="19"/>
      <c r="O117" s="19"/>
    </row>
    <row r="118" spans="6:15" x14ac:dyDescent="0.2">
      <c r="F118" s="5"/>
      <c r="G118" s="5"/>
      <c r="H118" s="93"/>
      <c r="I118" s="93"/>
      <c r="J118" s="94"/>
      <c r="K118" s="94"/>
      <c r="L118" s="94"/>
      <c r="M118" s="19"/>
      <c r="N118" s="19"/>
      <c r="O118" s="19"/>
    </row>
    <row r="119" spans="6:15" x14ac:dyDescent="0.2">
      <c r="F119" s="5"/>
      <c r="G119" s="5"/>
      <c r="H119" s="93"/>
      <c r="I119" s="93"/>
      <c r="J119" s="94"/>
      <c r="K119" s="94"/>
      <c r="L119" s="94"/>
      <c r="M119" s="19"/>
      <c r="N119" s="19"/>
      <c r="O119" s="19"/>
    </row>
    <row r="120" spans="6:15" x14ac:dyDescent="0.2">
      <c r="F120" s="5"/>
      <c r="G120" s="5"/>
      <c r="H120" s="93"/>
      <c r="I120" s="93"/>
      <c r="J120" s="94"/>
      <c r="K120" s="94"/>
      <c r="L120" s="94"/>
      <c r="M120" s="19"/>
      <c r="N120" s="19"/>
      <c r="O120" s="19"/>
    </row>
    <row r="121" spans="6:15" x14ac:dyDescent="0.2">
      <c r="F121" s="5"/>
      <c r="G121" s="5"/>
      <c r="H121" s="93"/>
      <c r="I121" s="93"/>
      <c r="J121" s="94"/>
      <c r="K121" s="94"/>
      <c r="L121" s="94"/>
      <c r="M121" s="19"/>
      <c r="N121" s="19"/>
      <c r="O121" s="19"/>
    </row>
    <row r="122" spans="6:15" x14ac:dyDescent="0.2">
      <c r="F122" s="5"/>
      <c r="G122" s="5"/>
      <c r="H122" s="18"/>
      <c r="I122" s="5"/>
      <c r="J122" s="19"/>
      <c r="K122" s="19"/>
      <c r="L122" s="19"/>
      <c r="M122" s="19"/>
      <c r="N122" s="19"/>
      <c r="O122" s="82"/>
    </row>
    <row r="123" spans="6:15" x14ac:dyDescent="0.2">
      <c r="F123" s="5"/>
      <c r="G123" s="5"/>
      <c r="H123" s="18"/>
      <c r="I123" s="5"/>
      <c r="J123" s="19"/>
      <c r="K123" s="19"/>
      <c r="L123" s="19"/>
      <c r="M123" s="19"/>
      <c r="N123" s="19"/>
      <c r="O123" s="19"/>
    </row>
    <row r="124" spans="6:15" x14ac:dyDescent="0.2">
      <c r="F124" s="22"/>
      <c r="G124" s="22"/>
      <c r="H124" s="18"/>
      <c r="I124" s="18"/>
      <c r="J124" s="19"/>
      <c r="K124" s="19"/>
      <c r="L124" s="19"/>
      <c r="M124" s="19"/>
      <c r="N124" s="19"/>
      <c r="O124" s="17"/>
    </row>
    <row r="125" spans="6:15" x14ac:dyDescent="0.2">
      <c r="F125" s="5"/>
      <c r="G125" s="5"/>
      <c r="H125" s="93"/>
      <c r="I125" s="93"/>
      <c r="J125" s="94"/>
      <c r="K125" s="94"/>
      <c r="L125" s="94"/>
      <c r="M125" s="19"/>
      <c r="N125" s="19"/>
      <c r="O125" s="19"/>
    </row>
    <row r="126" spans="6:15" x14ac:dyDescent="0.2">
      <c r="F126" s="5"/>
      <c r="G126" s="5"/>
      <c r="H126" s="18"/>
      <c r="I126" s="5"/>
      <c r="J126" s="19"/>
      <c r="K126" s="94"/>
      <c r="L126" s="94"/>
      <c r="M126" s="19"/>
      <c r="N126" s="19"/>
      <c r="O126" s="19"/>
    </row>
    <row r="127" spans="6:15" x14ac:dyDescent="0.2">
      <c r="F127" s="5"/>
      <c r="G127" s="5"/>
      <c r="H127" s="18"/>
      <c r="I127" s="5"/>
      <c r="J127" s="19"/>
      <c r="K127" s="94"/>
      <c r="L127" s="94"/>
      <c r="M127" s="19"/>
      <c r="N127" s="19"/>
      <c r="O127" s="19"/>
    </row>
    <row r="128" spans="6:15" x14ac:dyDescent="0.2">
      <c r="F128" s="5"/>
      <c r="G128" s="5"/>
      <c r="H128" s="18"/>
      <c r="I128" s="5"/>
      <c r="J128" s="19"/>
      <c r="K128" s="94"/>
      <c r="L128" s="94"/>
      <c r="M128" s="19"/>
      <c r="N128" s="19"/>
      <c r="O128" s="19"/>
    </row>
    <row r="129" spans="6:15" x14ac:dyDescent="0.2">
      <c r="F129" s="5"/>
      <c r="G129" s="5"/>
      <c r="H129" s="18"/>
      <c r="I129" s="5"/>
      <c r="J129" s="19"/>
      <c r="K129" s="94"/>
      <c r="L129" s="94"/>
      <c r="M129" s="19"/>
      <c r="N129" s="19"/>
      <c r="O129" s="19"/>
    </row>
    <row r="130" spans="6:15" x14ac:dyDescent="0.2">
      <c r="F130" s="5"/>
      <c r="G130" s="5"/>
      <c r="H130" s="18"/>
      <c r="I130" s="5"/>
      <c r="J130" s="19"/>
      <c r="K130" s="94"/>
      <c r="L130" s="94"/>
      <c r="M130" s="19"/>
      <c r="N130" s="19"/>
      <c r="O130" s="19"/>
    </row>
    <row r="131" spans="6:15" x14ac:dyDescent="0.2">
      <c r="F131" s="5"/>
      <c r="G131" s="5"/>
      <c r="H131" s="93"/>
      <c r="I131" s="93"/>
      <c r="J131" s="19"/>
      <c r="K131" s="94"/>
      <c r="L131" s="94"/>
      <c r="M131" s="19"/>
      <c r="N131" s="19"/>
      <c r="O131" s="19"/>
    </row>
    <row r="132" spans="6:15" x14ac:dyDescent="0.2">
      <c r="F132" s="5"/>
      <c r="G132" s="5"/>
      <c r="H132" s="93"/>
      <c r="I132" s="93"/>
      <c r="J132" s="94"/>
      <c r="K132" s="94"/>
      <c r="L132" s="94"/>
      <c r="M132" s="19"/>
      <c r="N132" s="19"/>
      <c r="O132" s="19"/>
    </row>
    <row r="133" spans="6:15" x14ac:dyDescent="0.2">
      <c r="F133" s="5"/>
      <c r="G133" s="5"/>
      <c r="H133" s="93"/>
      <c r="I133" s="93"/>
      <c r="J133" s="94"/>
      <c r="K133" s="94"/>
      <c r="L133" s="94"/>
      <c r="M133" s="19"/>
      <c r="N133" s="19"/>
      <c r="O133" s="19"/>
    </row>
    <row r="134" spans="6:15" x14ac:dyDescent="0.2">
      <c r="F134" s="5"/>
      <c r="G134" s="5"/>
      <c r="H134" s="93"/>
      <c r="I134" s="93"/>
      <c r="J134" s="94"/>
      <c r="K134" s="94"/>
      <c r="L134" s="94"/>
      <c r="M134" s="19"/>
      <c r="N134" s="19"/>
      <c r="O134" s="19"/>
    </row>
    <row r="135" spans="6:15" x14ac:dyDescent="0.2">
      <c r="F135" s="5"/>
      <c r="G135" s="5"/>
      <c r="H135" s="93"/>
      <c r="I135" s="93"/>
      <c r="J135" s="94"/>
      <c r="K135" s="94"/>
      <c r="L135" s="94"/>
      <c r="M135" s="19"/>
      <c r="N135" s="19"/>
      <c r="O135" s="19"/>
    </row>
    <row r="136" spans="6:15" x14ac:dyDescent="0.2">
      <c r="F136" s="5"/>
      <c r="G136" s="5"/>
      <c r="H136" s="93"/>
      <c r="I136" s="93"/>
      <c r="J136" s="94"/>
      <c r="K136" s="94"/>
      <c r="L136" s="94"/>
      <c r="M136" s="19"/>
      <c r="N136" s="19"/>
      <c r="O136" s="19"/>
    </row>
    <row r="137" spans="6:15" x14ac:dyDescent="0.2">
      <c r="F137" s="5"/>
      <c r="G137" s="5"/>
      <c r="H137" s="18"/>
      <c r="I137" s="5"/>
      <c r="J137" s="19"/>
      <c r="K137" s="19"/>
      <c r="L137" s="19"/>
      <c r="M137" s="19"/>
      <c r="N137" s="19"/>
      <c r="O137" s="82"/>
    </row>
    <row r="138" spans="6:15" x14ac:dyDescent="0.2">
      <c r="F138" s="22"/>
      <c r="G138" s="22"/>
      <c r="H138" s="18"/>
      <c r="I138" s="18"/>
      <c r="J138" s="19"/>
      <c r="K138" s="19"/>
      <c r="L138" s="19"/>
      <c r="M138" s="19"/>
      <c r="N138" s="19"/>
      <c r="O138" s="17"/>
    </row>
    <row r="139" spans="6:15" x14ac:dyDescent="0.2">
      <c r="F139" s="5"/>
      <c r="G139" s="5"/>
      <c r="H139" s="93"/>
      <c r="I139" s="93"/>
      <c r="J139" s="19"/>
      <c r="K139" s="94"/>
      <c r="L139" s="94"/>
      <c r="M139" s="19"/>
      <c r="N139" s="19"/>
      <c r="O139" s="19"/>
    </row>
    <row r="140" spans="6:15" x14ac:dyDescent="0.2">
      <c r="F140" s="5"/>
      <c r="G140" s="5"/>
      <c r="H140" s="5"/>
      <c r="I140" s="5"/>
      <c r="J140" s="5"/>
      <c r="K140" s="5"/>
      <c r="L140" s="5"/>
      <c r="M140" s="5"/>
      <c r="N140" s="5"/>
    </row>
    <row r="141" spans="6:15" x14ac:dyDescent="0.2">
      <c r="F141" s="5"/>
      <c r="G141" s="5"/>
      <c r="H141" s="5"/>
      <c r="I141" s="5"/>
      <c r="J141" s="5"/>
      <c r="K141" s="5"/>
      <c r="L141" s="5"/>
      <c r="M141" s="5"/>
      <c r="N141" s="5"/>
    </row>
  </sheetData>
  <mergeCells count="12">
    <mergeCell ref="N8:N9"/>
    <mergeCell ref="C1:L1"/>
    <mergeCell ref="M94:N94"/>
    <mergeCell ref="G8:I8"/>
    <mergeCell ref="J8:J9"/>
    <mergeCell ref="K8:M8"/>
    <mergeCell ref="A8:A9"/>
    <mergeCell ref="E8:E9"/>
    <mergeCell ref="F8:F9"/>
    <mergeCell ref="B8:B9"/>
    <mergeCell ref="C8:C9"/>
    <mergeCell ref="D8:D9"/>
  </mergeCells>
  <phoneticPr fontId="13" type="noConversion"/>
  <pageMargins left="0.15748031496062992" right="0.23622047244094491" top="0.47244094488188981" bottom="0.39370078740157483" header="0.51181102362204722" footer="0.15748031496062992"/>
  <pageSetup paperSize="9" scale="95" orientation="landscape" r:id="rId1"/>
  <headerFooter alignWithMargins="0">
    <oddFooter>&amp;LSaules iela 9, Ozolnieki, Ozolnieku novads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O18" sqref="O18"/>
    </sheetView>
  </sheetViews>
  <sheetFormatPr defaultRowHeight="12.75" x14ac:dyDescent="0.2"/>
  <cols>
    <col min="1" max="1" width="4" style="2" customWidth="1"/>
    <col min="2" max="2" width="30.42578125" style="2" customWidth="1"/>
    <col min="3" max="3" width="9.5703125" style="1" customWidth="1"/>
    <col min="4" max="4" width="8.42578125" style="9" customWidth="1"/>
    <col min="5" max="5" width="7.7109375" style="10" customWidth="1"/>
    <col min="6" max="6" width="7.42578125" style="1" customWidth="1"/>
    <col min="7" max="7" width="6.42578125" style="1" customWidth="1"/>
    <col min="8" max="8" width="7.42578125" style="2" customWidth="1"/>
    <col min="9" max="9" width="8.28515625" style="2" customWidth="1"/>
    <col min="10" max="10" width="7.42578125" style="2" customWidth="1"/>
    <col min="11" max="11" width="8.42578125" style="2" customWidth="1"/>
    <col min="12" max="13" width="10.7109375" style="2" customWidth="1"/>
    <col min="14" max="14" width="9.85546875" style="2" customWidth="1"/>
    <col min="15" max="15" width="12.7109375" style="2" customWidth="1"/>
    <col min="16" max="16" width="9.140625" style="2"/>
    <col min="17" max="17" width="10.140625" style="2" bestFit="1" customWidth="1"/>
    <col min="18" max="16384" width="9.140625" style="2"/>
  </cols>
  <sheetData>
    <row r="1" spans="1:27" ht="24.75" customHeight="1" x14ac:dyDescent="0.25">
      <c r="B1" s="39" t="s">
        <v>62</v>
      </c>
      <c r="C1" s="220" t="s">
        <v>173</v>
      </c>
      <c r="D1" s="220"/>
      <c r="E1" s="220"/>
      <c r="F1" s="220"/>
      <c r="G1" s="220"/>
      <c r="H1" s="220"/>
      <c r="I1" s="220"/>
      <c r="J1" s="220"/>
      <c r="K1" s="220"/>
      <c r="L1" s="220"/>
      <c r="M1" s="37"/>
      <c r="O1" s="37"/>
      <c r="P1" s="37"/>
    </row>
    <row r="2" spans="1:27" ht="4.5" customHeight="1" x14ac:dyDescent="0.25">
      <c r="B2" s="39"/>
      <c r="C2" s="9"/>
      <c r="D2" s="10"/>
      <c r="E2" s="2"/>
      <c r="F2" s="2"/>
      <c r="G2" s="2"/>
    </row>
    <row r="3" spans="1:27" ht="16.5" customHeight="1" x14ac:dyDescent="0.25">
      <c r="B3" s="40" t="s">
        <v>131</v>
      </c>
      <c r="C3" s="40" t="s">
        <v>132</v>
      </c>
      <c r="E3" s="2"/>
      <c r="F3" s="2"/>
      <c r="G3" s="2"/>
      <c r="P3"/>
    </row>
    <row r="4" spans="1:27" ht="17.25" customHeight="1" x14ac:dyDescent="0.25">
      <c r="B4" s="194" t="s">
        <v>133</v>
      </c>
      <c r="C4" s="40" t="s">
        <v>175</v>
      </c>
      <c r="E4" s="41"/>
      <c r="F4" s="41"/>
      <c r="G4" s="41"/>
      <c r="H4" s="41"/>
      <c r="I4" s="41"/>
      <c r="J4" s="41"/>
      <c r="K4" s="41"/>
      <c r="L4" s="41"/>
      <c r="M4" s="41"/>
      <c r="O4" s="41"/>
      <c r="P4"/>
      <c r="Q4" s="41"/>
    </row>
    <row r="5" spans="1:27" s="41" customFormat="1" ht="17.25" customHeight="1" x14ac:dyDescent="0.25">
      <c r="B5" s="40" t="s">
        <v>134</v>
      </c>
      <c r="C5" s="40" t="s">
        <v>135</v>
      </c>
      <c r="AA5" s="42"/>
    </row>
    <row r="6" spans="1:27" x14ac:dyDescent="0.2">
      <c r="B6" s="36"/>
      <c r="C6" s="9"/>
      <c r="D6" s="35"/>
      <c r="E6" s="11"/>
      <c r="F6" s="11"/>
      <c r="G6" s="2"/>
      <c r="L6" s="312"/>
      <c r="M6" s="317"/>
      <c r="N6" s="317"/>
      <c r="O6"/>
    </row>
    <row r="7" spans="1:27" s="26" customFormat="1" ht="12.75" customHeight="1" thickBot="1" x14ac:dyDescent="0.3"/>
    <row r="8" spans="1:27" s="12" customFormat="1" ht="19.5" customHeight="1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7" s="12" customFormat="1" ht="18" customHeight="1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7" s="12" customFormat="1" ht="6" customHeight="1" x14ac:dyDescent="0.15">
      <c r="A10" s="156"/>
      <c r="B10" s="157"/>
      <c r="C10" s="156"/>
      <c r="D10" s="158"/>
      <c r="E10" s="159"/>
      <c r="F10" s="159"/>
      <c r="G10" s="160"/>
      <c r="H10" s="160"/>
      <c r="I10" s="160"/>
      <c r="J10" s="159"/>
      <c r="K10" s="160"/>
      <c r="L10" s="160"/>
      <c r="M10" s="160"/>
      <c r="N10" s="160"/>
    </row>
    <row r="11" spans="1:27" s="16" customFormat="1" ht="15.75" thickBot="1" x14ac:dyDescent="0.25">
      <c r="A11" s="25">
        <v>1</v>
      </c>
      <c r="B11" s="25" t="s">
        <v>20</v>
      </c>
      <c r="C11" s="3"/>
      <c r="D11" s="22"/>
      <c r="E11" s="22"/>
      <c r="F11" s="22"/>
      <c r="G11" s="18"/>
      <c r="H11" s="18"/>
      <c r="I11" s="14"/>
      <c r="J11" s="14"/>
      <c r="K11" s="14"/>
      <c r="L11" s="17"/>
      <c r="M11" s="17"/>
      <c r="N11" s="17"/>
    </row>
    <row r="12" spans="1:27" s="16" customFormat="1" ht="31.5" customHeight="1" x14ac:dyDescent="0.2">
      <c r="A12" s="77" t="s">
        <v>25</v>
      </c>
      <c r="B12" s="78" t="s">
        <v>322</v>
      </c>
      <c r="C12" s="30" t="s">
        <v>0</v>
      </c>
      <c r="D12" s="32">
        <v>770</v>
      </c>
      <c r="E12" s="31"/>
      <c r="F12" s="31"/>
      <c r="G12" s="31"/>
      <c r="H12" s="27"/>
      <c r="I12" s="31"/>
      <c r="J12" s="27"/>
      <c r="K12" s="27"/>
      <c r="L12" s="27"/>
      <c r="M12" s="27"/>
      <c r="N12" s="27"/>
    </row>
    <row r="13" spans="1:27" s="34" customFormat="1" ht="18.75" customHeight="1" thickBot="1" x14ac:dyDescent="0.25">
      <c r="A13" s="80" t="s">
        <v>26</v>
      </c>
      <c r="B13" s="81" t="s">
        <v>17</v>
      </c>
      <c r="C13" s="69" t="s">
        <v>1</v>
      </c>
      <c r="D13" s="74">
        <v>14</v>
      </c>
      <c r="E13" s="74"/>
      <c r="F13" s="74"/>
      <c r="G13" s="74"/>
      <c r="H13" s="71"/>
      <c r="I13" s="74"/>
      <c r="J13" s="71"/>
      <c r="K13" s="71"/>
      <c r="L13" s="71"/>
      <c r="M13" s="71"/>
      <c r="N13" s="71"/>
    </row>
    <row r="14" spans="1:27" ht="13.5" thickBot="1" x14ac:dyDescent="0.25">
      <c r="A14" s="76"/>
      <c r="B14" s="7" t="s">
        <v>2</v>
      </c>
      <c r="C14" s="6"/>
      <c r="D14" s="5"/>
      <c r="E14" s="5"/>
      <c r="F14" s="5"/>
      <c r="G14" s="5"/>
      <c r="H14" s="19"/>
      <c r="I14" s="5"/>
      <c r="J14" s="19"/>
      <c r="K14" s="19"/>
      <c r="L14" s="19"/>
      <c r="M14" s="19"/>
      <c r="N14" s="320"/>
    </row>
    <row r="15" spans="1:27" x14ac:dyDescent="0.2">
      <c r="A15" s="76"/>
      <c r="B15" s="7"/>
      <c r="C15" s="6"/>
      <c r="D15" s="5"/>
      <c r="E15" s="5"/>
      <c r="F15" s="5"/>
      <c r="G15" s="5"/>
      <c r="H15" s="19"/>
      <c r="I15" s="5"/>
      <c r="J15" s="19"/>
      <c r="K15" s="19"/>
      <c r="L15" s="19"/>
      <c r="M15" s="19"/>
      <c r="N15" s="19"/>
    </row>
    <row r="16" spans="1:27" s="16" customFormat="1" ht="15.75" thickBot="1" x14ac:dyDescent="0.25">
      <c r="A16" s="25">
        <v>2</v>
      </c>
      <c r="B16" s="25" t="s">
        <v>21</v>
      </c>
      <c r="C16" s="3"/>
      <c r="D16" s="22"/>
      <c r="E16" s="5"/>
      <c r="F16" s="5"/>
      <c r="G16" s="93"/>
      <c r="H16" s="94"/>
      <c r="I16" s="93"/>
      <c r="J16" s="94"/>
      <c r="K16" s="94"/>
      <c r="L16" s="19"/>
      <c r="M16" s="19"/>
      <c r="N16" s="95"/>
    </row>
    <row r="17" spans="1:15" x14ac:dyDescent="0.2">
      <c r="A17" s="102" t="s">
        <v>31</v>
      </c>
      <c r="B17" s="99" t="s">
        <v>323</v>
      </c>
      <c r="C17" s="100" t="s">
        <v>0</v>
      </c>
      <c r="D17" s="31">
        <f>D12</f>
        <v>770</v>
      </c>
      <c r="E17" s="31"/>
      <c r="F17" s="31"/>
      <c r="G17" s="87"/>
      <c r="H17" s="88"/>
      <c r="I17" s="87"/>
      <c r="J17" s="27"/>
      <c r="K17" s="27"/>
      <c r="L17" s="27"/>
      <c r="M17" s="27"/>
      <c r="N17" s="27"/>
    </row>
    <row r="18" spans="1:15" s="8" customFormat="1" ht="25.5" x14ac:dyDescent="0.2">
      <c r="A18" s="104"/>
      <c r="B18" s="65" t="s">
        <v>142</v>
      </c>
      <c r="C18" s="20" t="s">
        <v>0</v>
      </c>
      <c r="D18" s="23">
        <f>D17*1.05</f>
        <v>808.5</v>
      </c>
      <c r="E18" s="23"/>
      <c r="F18" s="23"/>
      <c r="G18" s="89"/>
      <c r="H18" s="33"/>
      <c r="I18" s="89"/>
      <c r="J18" s="21"/>
      <c r="K18" s="21"/>
      <c r="L18" s="21"/>
      <c r="M18" s="21"/>
      <c r="N18" s="21"/>
      <c r="O18" s="2"/>
    </row>
    <row r="19" spans="1:15" s="8" customFormat="1" x14ac:dyDescent="0.2">
      <c r="A19" s="104"/>
      <c r="B19" s="65" t="s">
        <v>124</v>
      </c>
      <c r="C19" s="24" t="s">
        <v>5</v>
      </c>
      <c r="D19" s="23">
        <f>D17*4*1.25</f>
        <v>3850</v>
      </c>
      <c r="E19" s="23"/>
      <c r="F19" s="23"/>
      <c r="G19" s="89"/>
      <c r="H19" s="33"/>
      <c r="I19" s="89"/>
      <c r="J19" s="21"/>
      <c r="K19" s="21"/>
      <c r="L19" s="21"/>
      <c r="M19" s="21"/>
      <c r="N19" s="21"/>
      <c r="O19" s="2"/>
    </row>
    <row r="20" spans="1:15" s="8" customFormat="1" ht="25.5" x14ac:dyDescent="0.2">
      <c r="A20" s="104"/>
      <c r="B20" s="65" t="s">
        <v>125</v>
      </c>
      <c r="C20" s="24" t="s">
        <v>0</v>
      </c>
      <c r="D20" s="23">
        <f>D17</f>
        <v>770</v>
      </c>
      <c r="E20" s="23"/>
      <c r="F20" s="23"/>
      <c r="G20" s="89"/>
      <c r="H20" s="33"/>
      <c r="I20" s="89"/>
      <c r="J20" s="21"/>
      <c r="K20" s="21"/>
      <c r="L20" s="21"/>
      <c r="M20" s="21"/>
      <c r="N20" s="21"/>
      <c r="O20" s="2"/>
    </row>
    <row r="21" spans="1:15" x14ac:dyDescent="0.2">
      <c r="A21" s="103" t="s">
        <v>32</v>
      </c>
      <c r="B21" s="64" t="s">
        <v>48</v>
      </c>
      <c r="C21" s="24" t="s">
        <v>0</v>
      </c>
      <c r="D21" s="23">
        <f>D17</f>
        <v>770</v>
      </c>
      <c r="E21" s="23"/>
      <c r="F21" s="23"/>
      <c r="G21" s="89"/>
      <c r="H21" s="90"/>
      <c r="I21" s="89"/>
      <c r="J21" s="21"/>
      <c r="K21" s="21"/>
      <c r="L21" s="21"/>
      <c r="M21" s="21"/>
      <c r="N21" s="21"/>
      <c r="O21" s="8"/>
    </row>
    <row r="22" spans="1:15" ht="25.5" x14ac:dyDescent="0.2">
      <c r="A22" s="103"/>
      <c r="B22" s="65" t="s">
        <v>113</v>
      </c>
      <c r="C22" s="20" t="s">
        <v>0</v>
      </c>
      <c r="D22" s="23">
        <f>D21*1.25</f>
        <v>962.5</v>
      </c>
      <c r="E22" s="23"/>
      <c r="F22" s="23"/>
      <c r="G22" s="89"/>
      <c r="H22" s="90"/>
      <c r="I22" s="89"/>
      <c r="J22" s="21"/>
      <c r="K22" s="21"/>
      <c r="L22" s="21"/>
      <c r="M22" s="21"/>
      <c r="N22" s="21"/>
    </row>
    <row r="23" spans="1:15" x14ac:dyDescent="0.2">
      <c r="A23" s="103"/>
      <c r="B23" s="65" t="s">
        <v>124</v>
      </c>
      <c r="C23" s="20" t="s">
        <v>5</v>
      </c>
      <c r="D23" s="23">
        <f>D21*1.6*2*1.2</f>
        <v>2956.7999999999997</v>
      </c>
      <c r="E23" s="23"/>
      <c r="F23" s="23"/>
      <c r="G23" s="89"/>
      <c r="H23" s="90"/>
      <c r="I23" s="89"/>
      <c r="J23" s="21"/>
      <c r="K23" s="21"/>
      <c r="L23" s="21"/>
      <c r="M23" s="21"/>
      <c r="N23" s="21"/>
    </row>
    <row r="24" spans="1:15" ht="27" customHeight="1" thickBot="1" x14ac:dyDescent="0.25">
      <c r="A24" s="105"/>
      <c r="B24" s="86" t="s">
        <v>121</v>
      </c>
      <c r="C24" s="69" t="s">
        <v>0</v>
      </c>
      <c r="D24" s="74">
        <f>D21</f>
        <v>770</v>
      </c>
      <c r="E24" s="74"/>
      <c r="F24" s="74"/>
      <c r="G24" s="91"/>
      <c r="H24" s="92"/>
      <c r="I24" s="91"/>
      <c r="J24" s="71"/>
      <c r="K24" s="71"/>
      <c r="L24" s="71"/>
      <c r="M24" s="71"/>
      <c r="N24" s="71"/>
    </row>
    <row r="25" spans="1:15" ht="12.75" customHeight="1" thickBot="1" x14ac:dyDescent="0.25">
      <c r="B25" s="7" t="s">
        <v>9</v>
      </c>
      <c r="C25" s="7"/>
      <c r="D25" s="5"/>
      <c r="E25" s="5"/>
      <c r="F25" s="5"/>
      <c r="G25" s="93"/>
      <c r="H25" s="94"/>
      <c r="I25" s="93"/>
      <c r="J25" s="94"/>
      <c r="K25" s="94"/>
      <c r="L25" s="19"/>
      <c r="M25" s="19"/>
      <c r="N25" s="320"/>
    </row>
    <row r="26" spans="1:15" ht="12.75" customHeight="1" x14ac:dyDescent="0.2">
      <c r="B26" s="7"/>
      <c r="C26" s="7"/>
      <c r="D26" s="5"/>
      <c r="E26" s="5"/>
      <c r="F26" s="5"/>
      <c r="G26" s="93"/>
      <c r="H26" s="94"/>
      <c r="I26" s="93"/>
      <c r="J26" s="94"/>
      <c r="K26" s="94"/>
      <c r="L26" s="19"/>
      <c r="M26" s="19"/>
      <c r="N26" s="19"/>
    </row>
    <row r="27" spans="1:15" s="16" customFormat="1" ht="15.75" thickBot="1" x14ac:dyDescent="0.25">
      <c r="A27" s="25">
        <v>3</v>
      </c>
      <c r="B27" s="25" t="s">
        <v>54</v>
      </c>
      <c r="C27" s="3"/>
      <c r="D27" s="22"/>
      <c r="E27" s="5"/>
      <c r="F27" s="5"/>
      <c r="G27" s="93"/>
      <c r="H27" s="94"/>
      <c r="I27" s="93"/>
      <c r="J27" s="94"/>
      <c r="K27" s="94"/>
      <c r="L27" s="19"/>
      <c r="M27" s="19"/>
      <c r="N27" s="95"/>
    </row>
    <row r="28" spans="1:15" s="16" customFormat="1" ht="81.75" customHeight="1" thickBot="1" x14ac:dyDescent="0.25">
      <c r="A28" s="127" t="s">
        <v>34</v>
      </c>
      <c r="B28" s="134" t="s">
        <v>324</v>
      </c>
      <c r="C28" s="128" t="s">
        <v>0</v>
      </c>
      <c r="D28" s="129">
        <f>D12</f>
        <v>770</v>
      </c>
      <c r="E28" s="130"/>
      <c r="F28" s="130"/>
      <c r="G28" s="130"/>
      <c r="H28" s="131"/>
      <c r="I28" s="130"/>
      <c r="J28" s="131"/>
      <c r="K28" s="131"/>
      <c r="L28" s="131"/>
      <c r="M28" s="131"/>
      <c r="N28" s="131"/>
    </row>
    <row r="29" spans="1:15" s="16" customFormat="1" ht="14.25" customHeight="1" thickBot="1" x14ac:dyDescent="0.25">
      <c r="A29" s="76"/>
      <c r="B29" s="7" t="s">
        <v>9</v>
      </c>
      <c r="C29" s="6"/>
      <c r="D29" s="135"/>
      <c r="E29" s="5"/>
      <c r="F29" s="5"/>
      <c r="G29" s="5"/>
      <c r="H29" s="19"/>
      <c r="J29" s="19"/>
      <c r="K29" s="19"/>
      <c r="L29" s="19"/>
      <c r="M29" s="19"/>
      <c r="N29" s="320"/>
    </row>
    <row r="30" spans="1:15" x14ac:dyDescent="0.2">
      <c r="B30" s="7"/>
      <c r="C30" s="7"/>
      <c r="D30" s="5"/>
      <c r="E30" s="5"/>
      <c r="F30" s="5"/>
      <c r="G30" s="93"/>
      <c r="H30" s="93"/>
      <c r="I30" s="94"/>
      <c r="J30" s="94"/>
      <c r="L30" s="94"/>
      <c r="M30" s="19"/>
      <c r="N30" s="19"/>
    </row>
    <row r="31" spans="1:15" ht="15.75" thickBot="1" x14ac:dyDescent="0.25">
      <c r="B31" s="25" t="s">
        <v>51</v>
      </c>
      <c r="C31" s="6"/>
      <c r="D31" s="5"/>
      <c r="E31" s="5"/>
      <c r="F31" s="5"/>
      <c r="G31" s="93"/>
      <c r="H31" s="93"/>
      <c r="I31" s="94"/>
      <c r="J31" s="94"/>
      <c r="K31" s="19"/>
      <c r="L31" s="19"/>
      <c r="M31" s="19"/>
      <c r="N31" s="19"/>
    </row>
    <row r="32" spans="1:15" x14ac:dyDescent="0.2">
      <c r="A32" s="278"/>
      <c r="B32" s="279"/>
      <c r="C32" s="30"/>
      <c r="D32" s="30"/>
      <c r="E32" s="31"/>
      <c r="F32" s="31"/>
      <c r="G32" s="280"/>
      <c r="H32" s="31"/>
      <c r="I32" s="27"/>
      <c r="J32" s="27"/>
      <c r="K32" s="27"/>
      <c r="L32" s="27"/>
      <c r="M32" s="27"/>
      <c r="N32" s="281"/>
    </row>
    <row r="33" spans="1:15" ht="14.25" x14ac:dyDescent="0.2">
      <c r="A33" s="175"/>
      <c r="B33" s="282" t="s">
        <v>176</v>
      </c>
      <c r="C33" s="84"/>
      <c r="D33" s="84"/>
      <c r="E33" s="84"/>
      <c r="F33" s="84"/>
      <c r="G33" s="84"/>
      <c r="H33" s="84"/>
      <c r="I33" s="84"/>
      <c r="J33" s="84"/>
      <c r="K33" s="283"/>
      <c r="L33" s="283"/>
      <c r="M33" s="283"/>
      <c r="N33" s="173"/>
    </row>
    <row r="34" spans="1:15" x14ac:dyDescent="0.2">
      <c r="A34" s="175"/>
      <c r="B34" s="284" t="s">
        <v>177</v>
      </c>
      <c r="C34" s="285" t="s">
        <v>178</v>
      </c>
      <c r="D34" s="286">
        <v>0.2359</v>
      </c>
      <c r="E34" s="84"/>
      <c r="F34" s="84"/>
      <c r="G34" s="84"/>
      <c r="H34" s="84"/>
      <c r="I34" s="84"/>
      <c r="J34" s="84"/>
      <c r="K34" s="287"/>
      <c r="L34" s="84"/>
      <c r="M34" s="84"/>
      <c r="N34" s="288"/>
    </row>
    <row r="35" spans="1:15" ht="15.75" thickBot="1" x14ac:dyDescent="0.25">
      <c r="A35" s="174"/>
      <c r="B35" s="289" t="s">
        <v>179</v>
      </c>
      <c r="C35" s="290"/>
      <c r="D35" s="291"/>
      <c r="E35" s="172"/>
      <c r="F35" s="172"/>
      <c r="G35" s="172"/>
      <c r="H35" s="172"/>
      <c r="I35" s="172"/>
      <c r="J35" s="172"/>
      <c r="K35" s="172"/>
      <c r="L35" s="172"/>
      <c r="M35" s="292"/>
      <c r="N35" s="293"/>
    </row>
    <row r="36" spans="1:15" x14ac:dyDescent="0.2">
      <c r="B36" s="1"/>
      <c r="C36" s="9"/>
      <c r="D36" s="10"/>
      <c r="E36" s="5"/>
      <c r="F36" s="5"/>
      <c r="G36" s="93"/>
      <c r="H36" s="93"/>
      <c r="I36" s="94"/>
      <c r="J36" s="94"/>
      <c r="L36" s="19"/>
      <c r="M36" s="19"/>
      <c r="N36" s="19"/>
    </row>
    <row r="37" spans="1:15" x14ac:dyDescent="0.2">
      <c r="C37" s="147" t="s">
        <v>83</v>
      </c>
      <c r="D37" s="2"/>
      <c r="E37" s="2"/>
      <c r="F37" s="148" t="s">
        <v>85</v>
      </c>
      <c r="G37" s="148"/>
      <c r="H37" s="93"/>
      <c r="I37" s="94"/>
      <c r="K37" s="94"/>
      <c r="L37" s="148" t="s">
        <v>85</v>
      </c>
      <c r="M37" s="19"/>
      <c r="N37" s="19"/>
      <c r="O37" s="19"/>
    </row>
    <row r="38" spans="1:15" x14ac:dyDescent="0.2">
      <c r="B38" s="152" t="s">
        <v>271</v>
      </c>
      <c r="C38" s="2"/>
      <c r="D38"/>
      <c r="E38"/>
      <c r="F38"/>
      <c r="G38"/>
      <c r="H38" s="93"/>
      <c r="I38" s="94"/>
      <c r="J38" s="94"/>
      <c r="K38" s="94"/>
      <c r="L38" s="19"/>
      <c r="M38" s="19"/>
      <c r="N38" s="19"/>
      <c r="O38" s="19"/>
    </row>
    <row r="39" spans="1:15" x14ac:dyDescent="0.2">
      <c r="F39" s="5"/>
      <c r="G39" s="5"/>
      <c r="H39" s="93"/>
      <c r="I39" s="93"/>
      <c r="J39" s="94"/>
      <c r="K39" s="94"/>
      <c r="L39" s="94"/>
      <c r="M39" s="19"/>
      <c r="N39" s="19"/>
      <c r="O39" s="19"/>
    </row>
    <row r="40" spans="1:15" x14ac:dyDescent="0.2">
      <c r="F40" s="5"/>
      <c r="G40" s="5"/>
      <c r="H40" s="18"/>
      <c r="I40" s="5"/>
      <c r="J40" s="19"/>
      <c r="K40" s="19"/>
      <c r="L40" s="19"/>
      <c r="M40" s="19"/>
      <c r="N40" s="19"/>
      <c r="O40" s="82"/>
    </row>
    <row r="41" spans="1:15" x14ac:dyDescent="0.2">
      <c r="F41" s="5"/>
      <c r="G41" s="5"/>
      <c r="H41" s="18"/>
      <c r="I41" s="5"/>
      <c r="J41" s="19"/>
      <c r="K41" s="19"/>
      <c r="L41" s="19"/>
      <c r="M41" s="19"/>
      <c r="N41" s="19"/>
      <c r="O41" s="19"/>
    </row>
    <row r="42" spans="1:15" x14ac:dyDescent="0.2">
      <c r="F42" s="22"/>
      <c r="G42" s="22"/>
      <c r="H42" s="18"/>
      <c r="I42" s="18"/>
      <c r="J42" s="19"/>
      <c r="K42" s="19"/>
      <c r="L42" s="19"/>
      <c r="M42" s="19"/>
      <c r="N42" s="19"/>
      <c r="O42" s="17"/>
    </row>
    <row r="43" spans="1:15" x14ac:dyDescent="0.2">
      <c r="F43" s="5"/>
      <c r="G43" s="5"/>
      <c r="H43" s="93"/>
      <c r="I43" s="93"/>
      <c r="J43" s="94"/>
      <c r="K43" s="94"/>
      <c r="L43" s="94"/>
      <c r="M43" s="19"/>
      <c r="N43" s="19"/>
      <c r="O43" s="19"/>
    </row>
    <row r="44" spans="1:15" x14ac:dyDescent="0.2">
      <c r="F44" s="5"/>
      <c r="G44" s="5"/>
      <c r="H44" s="93"/>
      <c r="I44" s="93"/>
      <c r="J44" s="94"/>
      <c r="K44" s="94"/>
      <c r="L44" s="94"/>
      <c r="M44" s="19"/>
      <c r="N44" s="19"/>
      <c r="O44" s="19"/>
    </row>
    <row r="45" spans="1:15" x14ac:dyDescent="0.2">
      <c r="F45" s="5"/>
      <c r="G45" s="5"/>
      <c r="H45" s="93"/>
      <c r="I45" s="93"/>
      <c r="J45" s="94"/>
      <c r="K45" s="94"/>
      <c r="L45" s="94"/>
      <c r="M45" s="19"/>
      <c r="N45" s="19"/>
      <c r="O45" s="19"/>
    </row>
    <row r="46" spans="1:15" x14ac:dyDescent="0.2">
      <c r="F46" s="5"/>
      <c r="G46" s="5"/>
      <c r="H46" s="93"/>
      <c r="I46" s="93"/>
      <c r="J46" s="94"/>
      <c r="K46" s="94"/>
      <c r="L46" s="94"/>
      <c r="M46" s="19"/>
      <c r="N46" s="19"/>
      <c r="O46" s="19"/>
    </row>
    <row r="47" spans="1:15" x14ac:dyDescent="0.2">
      <c r="F47" s="5"/>
      <c r="G47" s="5"/>
      <c r="H47" s="93"/>
      <c r="I47" s="93"/>
      <c r="J47" s="94"/>
      <c r="K47" s="94"/>
      <c r="L47" s="94"/>
      <c r="M47" s="19"/>
      <c r="N47" s="19"/>
      <c r="O47" s="19"/>
    </row>
    <row r="48" spans="1:15" x14ac:dyDescent="0.2">
      <c r="F48" s="5"/>
      <c r="G48" s="5"/>
      <c r="H48" s="93"/>
      <c r="I48" s="93"/>
      <c r="J48" s="94"/>
      <c r="K48" s="94"/>
      <c r="L48" s="94"/>
      <c r="M48" s="19"/>
      <c r="N48" s="19"/>
      <c r="O48" s="19"/>
    </row>
    <row r="49" spans="6:15" x14ac:dyDescent="0.2">
      <c r="F49" s="5"/>
      <c r="G49" s="5"/>
      <c r="H49" s="93"/>
      <c r="I49" s="93"/>
      <c r="J49" s="94"/>
      <c r="K49" s="94"/>
      <c r="L49" s="94"/>
      <c r="M49" s="19"/>
      <c r="N49" s="19"/>
      <c r="O49" s="19"/>
    </row>
    <row r="50" spans="6:15" x14ac:dyDescent="0.2">
      <c r="F50" s="5"/>
      <c r="G50" s="5"/>
      <c r="H50" s="93"/>
      <c r="I50" s="93"/>
      <c r="J50" s="94"/>
      <c r="K50" s="94"/>
      <c r="L50" s="94"/>
      <c r="M50" s="19"/>
      <c r="N50" s="19"/>
      <c r="O50" s="19"/>
    </row>
    <row r="51" spans="6:15" x14ac:dyDescent="0.2">
      <c r="F51" s="5"/>
      <c r="G51" s="5"/>
      <c r="H51" s="93"/>
      <c r="I51" s="93"/>
      <c r="J51" s="94"/>
      <c r="K51" s="94"/>
      <c r="L51" s="94"/>
      <c r="M51" s="19"/>
      <c r="N51" s="19"/>
      <c r="O51" s="19"/>
    </row>
    <row r="52" spans="6:15" x14ac:dyDescent="0.2">
      <c r="F52" s="5"/>
      <c r="G52" s="5"/>
      <c r="H52" s="93"/>
      <c r="I52" s="93"/>
      <c r="J52" s="94"/>
      <c r="K52" s="94"/>
      <c r="L52" s="94"/>
      <c r="M52" s="19"/>
      <c r="N52" s="19"/>
      <c r="O52" s="19"/>
    </row>
    <row r="53" spans="6:15" x14ac:dyDescent="0.2">
      <c r="F53" s="5"/>
      <c r="G53" s="5"/>
      <c r="H53" s="93"/>
      <c r="I53" s="93"/>
      <c r="J53" s="94"/>
      <c r="K53" s="94"/>
      <c r="L53" s="94"/>
      <c r="M53" s="19"/>
      <c r="N53" s="19"/>
      <c r="O53" s="19"/>
    </row>
    <row r="54" spans="6:15" x14ac:dyDescent="0.2">
      <c r="F54" s="5"/>
      <c r="G54" s="5"/>
      <c r="H54" s="93"/>
      <c r="I54" s="93"/>
      <c r="J54" s="94"/>
      <c r="K54" s="94"/>
      <c r="L54" s="94"/>
      <c r="M54" s="19"/>
      <c r="N54" s="19"/>
      <c r="O54" s="19"/>
    </row>
    <row r="55" spans="6:15" x14ac:dyDescent="0.2">
      <c r="F55" s="5"/>
      <c r="G55" s="5"/>
      <c r="H55" s="93"/>
      <c r="I55" s="93"/>
      <c r="J55" s="94"/>
      <c r="K55" s="94"/>
      <c r="L55" s="94"/>
      <c r="M55" s="19"/>
      <c r="N55" s="19"/>
      <c r="O55" s="19"/>
    </row>
    <row r="56" spans="6:15" x14ac:dyDescent="0.2">
      <c r="F56" s="5"/>
      <c r="G56" s="5"/>
      <c r="H56" s="18"/>
      <c r="I56" s="5"/>
      <c r="J56" s="19"/>
      <c r="K56" s="19"/>
      <c r="L56" s="19"/>
      <c r="M56" s="19"/>
      <c r="N56" s="19"/>
      <c r="O56" s="82"/>
    </row>
    <row r="57" spans="6:15" x14ac:dyDescent="0.2">
      <c r="F57" s="5"/>
      <c r="G57" s="5"/>
      <c r="H57" s="18"/>
      <c r="I57" s="5"/>
      <c r="J57" s="19"/>
      <c r="K57" s="19"/>
      <c r="L57" s="19"/>
      <c r="M57" s="19"/>
      <c r="N57" s="19"/>
      <c r="O57" s="19"/>
    </row>
    <row r="58" spans="6:15" x14ac:dyDescent="0.2">
      <c r="F58" s="22"/>
      <c r="G58" s="22"/>
      <c r="H58" s="18"/>
      <c r="I58" s="18"/>
      <c r="J58" s="19"/>
      <c r="K58" s="19"/>
      <c r="L58" s="19"/>
      <c r="M58" s="19"/>
      <c r="N58" s="19"/>
      <c r="O58" s="17"/>
    </row>
    <row r="59" spans="6:15" x14ac:dyDescent="0.2">
      <c r="F59" s="5"/>
      <c r="G59" s="5"/>
      <c r="H59" s="93"/>
      <c r="I59" s="93"/>
      <c r="J59" s="94"/>
      <c r="K59" s="94"/>
      <c r="L59" s="94"/>
      <c r="M59" s="19"/>
      <c r="N59" s="19"/>
      <c r="O59" s="19"/>
    </row>
    <row r="60" spans="6:15" x14ac:dyDescent="0.2">
      <c r="F60" s="5"/>
      <c r="G60" s="5"/>
      <c r="H60" s="93"/>
      <c r="I60" s="93"/>
      <c r="J60" s="94"/>
      <c r="K60" s="94"/>
      <c r="L60" s="94"/>
      <c r="M60" s="19"/>
      <c r="N60" s="19"/>
      <c r="O60" s="19"/>
    </row>
    <row r="61" spans="6:15" x14ac:dyDescent="0.2">
      <c r="F61" s="5"/>
      <c r="G61" s="5"/>
      <c r="H61" s="93"/>
      <c r="I61" s="93"/>
      <c r="J61" s="94"/>
      <c r="K61" s="94"/>
      <c r="L61" s="94"/>
      <c r="M61" s="19"/>
      <c r="N61" s="19"/>
      <c r="O61" s="19"/>
    </row>
    <row r="62" spans="6:15" x14ac:dyDescent="0.2">
      <c r="F62" s="5"/>
      <c r="G62" s="5"/>
      <c r="H62" s="93"/>
      <c r="I62" s="93"/>
      <c r="J62" s="94"/>
      <c r="K62" s="94"/>
      <c r="L62" s="94"/>
      <c r="M62" s="19"/>
      <c r="N62" s="19"/>
      <c r="O62" s="19"/>
    </row>
    <row r="63" spans="6:15" x14ac:dyDescent="0.2">
      <c r="F63" s="5"/>
      <c r="G63" s="5"/>
      <c r="H63" s="93"/>
      <c r="I63" s="93"/>
      <c r="J63" s="19"/>
      <c r="K63" s="94"/>
      <c r="L63" s="94"/>
      <c r="M63" s="19"/>
      <c r="N63" s="19"/>
      <c r="O63" s="19"/>
    </row>
    <row r="64" spans="6:15" x14ac:dyDescent="0.2">
      <c r="F64" s="5"/>
      <c r="G64" s="5"/>
      <c r="H64" s="93"/>
      <c r="I64" s="93"/>
      <c r="J64" s="19"/>
      <c r="K64" s="94"/>
      <c r="L64" s="94"/>
      <c r="M64" s="19"/>
      <c r="N64" s="19"/>
      <c r="O64" s="19"/>
    </row>
    <row r="65" spans="6:15" x14ac:dyDescent="0.2">
      <c r="F65" s="5"/>
      <c r="G65" s="5"/>
      <c r="H65" s="93"/>
      <c r="I65" s="93"/>
      <c r="J65" s="19"/>
      <c r="K65" s="94"/>
      <c r="L65" s="94"/>
      <c r="M65" s="19"/>
      <c r="N65" s="19"/>
      <c r="O65" s="19"/>
    </row>
    <row r="66" spans="6:15" x14ac:dyDescent="0.2">
      <c r="F66" s="5"/>
      <c r="G66" s="5"/>
      <c r="H66" s="93"/>
      <c r="I66" s="93"/>
      <c r="J66" s="19"/>
      <c r="K66" s="94"/>
      <c r="L66" s="94"/>
      <c r="M66" s="19"/>
      <c r="N66" s="19"/>
      <c r="O66" s="19"/>
    </row>
    <row r="67" spans="6:15" x14ac:dyDescent="0.2">
      <c r="F67" s="5"/>
      <c r="G67" s="5"/>
      <c r="H67" s="93"/>
      <c r="I67" s="93"/>
      <c r="J67" s="94"/>
      <c r="K67" s="94"/>
      <c r="L67" s="94"/>
      <c r="M67" s="19"/>
      <c r="N67" s="19"/>
      <c r="O67" s="19"/>
    </row>
    <row r="68" spans="6:15" x14ac:dyDescent="0.2">
      <c r="F68" s="5"/>
      <c r="G68" s="5"/>
      <c r="H68" s="93"/>
      <c r="I68" s="93"/>
      <c r="J68" s="94"/>
      <c r="K68" s="94"/>
      <c r="L68" s="94"/>
      <c r="M68" s="19"/>
      <c r="N68" s="19"/>
      <c r="O68" s="19"/>
    </row>
    <row r="69" spans="6:15" x14ac:dyDescent="0.2">
      <c r="F69" s="5"/>
      <c r="G69" s="5"/>
      <c r="H69" s="93"/>
      <c r="I69" s="93"/>
      <c r="J69" s="94"/>
      <c r="K69" s="94"/>
      <c r="L69" s="94"/>
      <c r="M69" s="19"/>
      <c r="N69" s="19"/>
      <c r="O69" s="19"/>
    </row>
    <row r="70" spans="6:15" x14ac:dyDescent="0.2">
      <c r="F70" s="5"/>
      <c r="G70" s="5"/>
      <c r="H70" s="93"/>
      <c r="I70" s="93"/>
      <c r="J70" s="94"/>
      <c r="K70" s="94"/>
      <c r="L70" s="94"/>
      <c r="M70" s="19"/>
      <c r="N70" s="19"/>
      <c r="O70" s="19"/>
    </row>
    <row r="71" spans="6:15" x14ac:dyDescent="0.2">
      <c r="F71" s="5"/>
      <c r="G71" s="5"/>
      <c r="H71" s="93"/>
      <c r="I71" s="93"/>
      <c r="J71" s="94"/>
      <c r="K71" s="94"/>
      <c r="L71" s="94"/>
      <c r="M71" s="19"/>
      <c r="N71" s="19"/>
      <c r="O71" s="19"/>
    </row>
    <row r="72" spans="6:15" x14ac:dyDescent="0.2">
      <c r="F72" s="5"/>
      <c r="G72" s="5"/>
      <c r="H72" s="18"/>
      <c r="I72" s="5"/>
      <c r="J72" s="19"/>
      <c r="K72" s="19"/>
      <c r="L72" s="19"/>
      <c r="M72" s="19"/>
      <c r="N72" s="19"/>
      <c r="O72" s="82"/>
    </row>
    <row r="73" spans="6:15" x14ac:dyDescent="0.2">
      <c r="F73" s="5"/>
      <c r="G73" s="5"/>
      <c r="H73" s="18"/>
      <c r="I73" s="5"/>
      <c r="J73" s="19"/>
      <c r="K73" s="19"/>
      <c r="L73" s="19"/>
      <c r="M73" s="19"/>
      <c r="N73" s="19"/>
      <c r="O73" s="19"/>
    </row>
    <row r="74" spans="6:15" x14ac:dyDescent="0.2">
      <c r="F74" s="22"/>
      <c r="G74" s="22"/>
      <c r="H74" s="18"/>
      <c r="I74" s="18"/>
      <c r="J74" s="19"/>
      <c r="K74" s="19"/>
      <c r="L74" s="19"/>
      <c r="M74" s="19"/>
      <c r="N74" s="19"/>
      <c r="O74" s="17"/>
    </row>
    <row r="75" spans="6:15" x14ac:dyDescent="0.2">
      <c r="F75" s="5"/>
      <c r="G75" s="5"/>
      <c r="H75" s="93"/>
      <c r="I75" s="93"/>
      <c r="J75" s="94"/>
      <c r="K75" s="94"/>
      <c r="L75" s="94"/>
      <c r="M75" s="19"/>
      <c r="N75" s="19"/>
      <c r="O75" s="19"/>
    </row>
    <row r="76" spans="6:15" x14ac:dyDescent="0.2">
      <c r="F76" s="5"/>
      <c r="G76" s="5"/>
      <c r="H76" s="18"/>
      <c r="I76" s="5"/>
      <c r="J76" s="19"/>
      <c r="K76" s="94"/>
      <c r="L76" s="94"/>
      <c r="M76" s="19"/>
      <c r="N76" s="19"/>
      <c r="O76" s="19"/>
    </row>
    <row r="77" spans="6:15" x14ac:dyDescent="0.2">
      <c r="F77" s="5"/>
      <c r="G77" s="5"/>
      <c r="H77" s="18"/>
      <c r="I77" s="5"/>
      <c r="J77" s="19"/>
      <c r="K77" s="94"/>
      <c r="L77" s="94"/>
      <c r="M77" s="19"/>
      <c r="N77" s="19"/>
      <c r="O77" s="19"/>
    </row>
    <row r="78" spans="6:15" x14ac:dyDescent="0.2">
      <c r="F78" s="5"/>
      <c r="G78" s="5"/>
      <c r="H78" s="18"/>
      <c r="I78" s="5"/>
      <c r="J78" s="19"/>
      <c r="K78" s="94"/>
      <c r="L78" s="94"/>
      <c r="M78" s="19"/>
      <c r="N78" s="19"/>
      <c r="O78" s="19"/>
    </row>
    <row r="79" spans="6:15" x14ac:dyDescent="0.2">
      <c r="F79" s="5"/>
      <c r="G79" s="5"/>
      <c r="H79" s="18"/>
      <c r="I79" s="5"/>
      <c r="J79" s="19"/>
      <c r="K79" s="94"/>
      <c r="L79" s="94"/>
      <c r="M79" s="19"/>
      <c r="N79" s="19"/>
      <c r="O79" s="19"/>
    </row>
    <row r="80" spans="6:15" x14ac:dyDescent="0.2">
      <c r="F80" s="5"/>
      <c r="G80" s="5"/>
      <c r="H80" s="18"/>
      <c r="I80" s="5"/>
      <c r="J80" s="19"/>
      <c r="K80" s="94"/>
      <c r="L80" s="94"/>
      <c r="M80" s="19"/>
      <c r="N80" s="19"/>
      <c r="O80" s="19"/>
    </row>
    <row r="81" spans="6:15" x14ac:dyDescent="0.2">
      <c r="F81" s="5"/>
      <c r="G81" s="5"/>
      <c r="H81" s="93"/>
      <c r="I81" s="93"/>
      <c r="J81" s="19"/>
      <c r="K81" s="94"/>
      <c r="L81" s="94"/>
      <c r="M81" s="19"/>
      <c r="N81" s="19"/>
      <c r="O81" s="19"/>
    </row>
    <row r="82" spans="6:15" x14ac:dyDescent="0.2">
      <c r="F82" s="5"/>
      <c r="G82" s="5"/>
      <c r="H82" s="93"/>
      <c r="I82" s="93"/>
      <c r="J82" s="94"/>
      <c r="K82" s="94"/>
      <c r="L82" s="94"/>
      <c r="M82" s="19"/>
      <c r="N82" s="19"/>
      <c r="O82" s="19"/>
    </row>
    <row r="83" spans="6:15" x14ac:dyDescent="0.2">
      <c r="F83" s="5"/>
      <c r="G83" s="5"/>
      <c r="H83" s="93"/>
      <c r="I83" s="93"/>
      <c r="J83" s="94"/>
      <c r="K83" s="94"/>
      <c r="L83" s="94"/>
      <c r="M83" s="19"/>
      <c r="N83" s="19"/>
      <c r="O83" s="19"/>
    </row>
    <row r="84" spans="6:15" x14ac:dyDescent="0.2">
      <c r="F84" s="5"/>
      <c r="G84" s="5"/>
      <c r="H84" s="93"/>
      <c r="I84" s="93"/>
      <c r="J84" s="94"/>
      <c r="K84" s="94"/>
      <c r="L84" s="94"/>
      <c r="M84" s="19"/>
      <c r="N84" s="19"/>
      <c r="O84" s="19"/>
    </row>
    <row r="85" spans="6:15" x14ac:dyDescent="0.2">
      <c r="F85" s="5"/>
      <c r="G85" s="5"/>
      <c r="H85" s="93"/>
      <c r="I85" s="93"/>
      <c r="J85" s="94"/>
      <c r="K85" s="94"/>
      <c r="L85" s="94"/>
      <c r="M85" s="19"/>
      <c r="N85" s="19"/>
      <c r="O85" s="19"/>
    </row>
    <row r="86" spans="6:15" x14ac:dyDescent="0.2">
      <c r="F86" s="5"/>
      <c r="G86" s="5"/>
      <c r="H86" s="93"/>
      <c r="I86" s="93"/>
      <c r="J86" s="94"/>
      <c r="K86" s="94"/>
      <c r="L86" s="94"/>
      <c r="M86" s="19"/>
      <c r="N86" s="19"/>
      <c r="O86" s="19"/>
    </row>
    <row r="87" spans="6:15" x14ac:dyDescent="0.2">
      <c r="F87" s="5"/>
      <c r="G87" s="5"/>
      <c r="H87" s="18"/>
      <c r="I87" s="5"/>
      <c r="J87" s="19"/>
      <c r="K87" s="19"/>
      <c r="L87" s="19"/>
      <c r="M87" s="19"/>
      <c r="N87" s="19"/>
      <c r="O87" s="82"/>
    </row>
    <row r="88" spans="6:15" x14ac:dyDescent="0.2">
      <c r="F88" s="22"/>
      <c r="G88" s="22"/>
      <c r="H88" s="18"/>
      <c r="I88" s="18"/>
      <c r="J88" s="19"/>
      <c r="K88" s="19"/>
      <c r="L88" s="19"/>
      <c r="M88" s="19"/>
      <c r="N88" s="19"/>
      <c r="O88" s="17"/>
    </row>
    <row r="89" spans="6:15" x14ac:dyDescent="0.2">
      <c r="F89" s="5"/>
      <c r="G89" s="5"/>
      <c r="H89" s="93"/>
      <c r="I89" s="93"/>
      <c r="J89" s="19"/>
      <c r="K89" s="94"/>
      <c r="L89" s="94"/>
      <c r="M89" s="19"/>
      <c r="N89" s="19"/>
      <c r="O89" s="19"/>
    </row>
    <row r="90" spans="6:15" x14ac:dyDescent="0.2">
      <c r="F90" s="5"/>
      <c r="G90" s="5"/>
      <c r="H90" s="5"/>
      <c r="I90" s="5"/>
      <c r="J90" s="5"/>
      <c r="K90" s="5"/>
      <c r="L90" s="5"/>
      <c r="M90" s="5"/>
      <c r="N90" s="5"/>
    </row>
    <row r="91" spans="6:15" x14ac:dyDescent="0.2">
      <c r="F91" s="5"/>
      <c r="G91" s="5"/>
      <c r="H91" s="5"/>
      <c r="I91" s="5"/>
      <c r="J91" s="5"/>
      <c r="K91" s="5"/>
      <c r="L91" s="5"/>
      <c r="M91" s="5"/>
      <c r="N91" s="5"/>
    </row>
  </sheetData>
  <mergeCells count="13">
    <mergeCell ref="C1:L1"/>
    <mergeCell ref="A8:A9"/>
    <mergeCell ref="B8:B9"/>
    <mergeCell ref="C8:C9"/>
    <mergeCell ref="D8:D9"/>
    <mergeCell ref="G8:I8"/>
    <mergeCell ref="J8:J9"/>
    <mergeCell ref="M6:N6"/>
    <mergeCell ref="E8:E9"/>
    <mergeCell ref="F8:F9"/>
    <mergeCell ref="M35:N35"/>
    <mergeCell ref="K8:M8"/>
    <mergeCell ref="N8:N9"/>
  </mergeCells>
  <phoneticPr fontId="13" type="noConversion"/>
  <pageMargins left="0.15748031496062992" right="0.11811023622047245" top="0.51181102362204722" bottom="0.51181102362204722" header="0.51181102362204722" footer="0.31496062992125984"/>
  <pageSetup paperSize="9" scale="95" orientation="landscape" horizontalDpi="4294967293" r:id="rId1"/>
  <headerFooter alignWithMargins="0">
    <oddFooter>&amp;LSaules iela 9, Ozolnieki, Ozolnieku novads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activeCell="B17" sqref="B17:N17"/>
    </sheetView>
  </sheetViews>
  <sheetFormatPr defaultRowHeight="12.75" x14ac:dyDescent="0.2"/>
  <cols>
    <col min="1" max="1" width="4.5703125" style="2" customWidth="1"/>
    <col min="2" max="2" width="27.85546875" style="2" customWidth="1"/>
    <col min="3" max="3" width="7.5703125" style="1" customWidth="1"/>
    <col min="4" max="4" width="8.85546875" style="9" customWidth="1"/>
    <col min="5" max="5" width="8.28515625" style="10" customWidth="1"/>
    <col min="6" max="6" width="6.85546875" style="10" customWidth="1"/>
    <col min="7" max="7" width="5.7109375" style="10" customWidth="1"/>
    <col min="8" max="8" width="8.85546875" style="10" customWidth="1"/>
    <col min="9" max="9" width="8.28515625" style="10" customWidth="1"/>
    <col min="10" max="10" width="8.140625" style="10" customWidth="1"/>
    <col min="11" max="12" width="9.42578125" style="10" customWidth="1"/>
    <col min="13" max="13" width="11.28515625" style="9" customWidth="1"/>
    <col min="14" max="14" width="10.5703125" style="9" customWidth="1"/>
    <col min="15" max="15" width="12.7109375" style="9" customWidth="1"/>
    <col min="16" max="16" width="12.85546875" style="1" customWidth="1"/>
    <col min="17" max="17" width="9.140625" style="1"/>
    <col min="18" max="16384" width="9.140625" style="2"/>
  </cols>
  <sheetData>
    <row r="1" spans="1:26" ht="19.5" x14ac:dyDescent="0.25">
      <c r="B1" s="39" t="s">
        <v>63</v>
      </c>
      <c r="C1" s="9"/>
      <c r="D1" s="37"/>
      <c r="E1" s="37"/>
      <c r="F1" s="37"/>
      <c r="G1" s="163" t="s">
        <v>77</v>
      </c>
      <c r="H1" s="37"/>
      <c r="I1" s="37"/>
      <c r="J1" s="37"/>
      <c r="K1" s="37"/>
      <c r="L1" s="37"/>
      <c r="M1" s="37"/>
      <c r="N1" s="37"/>
      <c r="O1" s="2"/>
      <c r="P1" s="2"/>
      <c r="Q1" s="2"/>
    </row>
    <row r="2" spans="1:26" ht="19.5" x14ac:dyDescent="0.25">
      <c r="B2" s="39"/>
      <c r="C2" s="9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6" ht="15.75" x14ac:dyDescent="0.25">
      <c r="B3" s="40" t="s">
        <v>131</v>
      </c>
      <c r="C3" s="40" t="s">
        <v>132</v>
      </c>
      <c r="E3" s="2"/>
      <c r="F3" s="2"/>
      <c r="G3" s="2"/>
      <c r="H3" s="2"/>
      <c r="I3" s="2"/>
      <c r="J3" s="2"/>
      <c r="K3" s="2"/>
      <c r="L3" s="2"/>
      <c r="M3" s="2"/>
      <c r="N3" s="2"/>
      <c r="O3"/>
      <c r="P3" s="2"/>
      <c r="Q3" s="2"/>
    </row>
    <row r="4" spans="1:26" ht="15.75" x14ac:dyDescent="0.25">
      <c r="B4" s="194" t="s">
        <v>133</v>
      </c>
      <c r="C4" s="40" t="s">
        <v>175</v>
      </c>
      <c r="E4" s="41"/>
      <c r="F4" s="41"/>
      <c r="G4" s="41"/>
      <c r="H4" s="178"/>
      <c r="I4" s="41"/>
      <c r="J4" s="41"/>
      <c r="K4" s="41"/>
      <c r="L4" s="41"/>
      <c r="M4" s="41"/>
      <c r="N4" s="41"/>
      <c r="O4"/>
      <c r="P4" s="41"/>
      <c r="Q4" s="2"/>
    </row>
    <row r="5" spans="1:26" s="41" customFormat="1" ht="15.75" x14ac:dyDescent="0.25">
      <c r="B5" s="40" t="s">
        <v>134</v>
      </c>
      <c r="C5" s="40" t="s">
        <v>135</v>
      </c>
      <c r="H5" s="178"/>
      <c r="Z5" s="42"/>
    </row>
    <row r="6" spans="1:26" x14ac:dyDescent="0.2">
      <c r="B6" s="36"/>
      <c r="C6" s="9"/>
      <c r="D6" s="35"/>
      <c r="E6" s="11"/>
      <c r="F6" s="11"/>
      <c r="G6" s="2"/>
      <c r="H6" s="2"/>
      <c r="I6" s="2"/>
      <c r="J6" s="2"/>
      <c r="K6" s="312"/>
      <c r="L6" s="310"/>
      <c r="M6" s="310"/>
      <c r="N6" s="314"/>
      <c r="O6"/>
      <c r="P6" s="2"/>
      <c r="Q6" s="2"/>
    </row>
    <row r="7" spans="1:26" s="26" customFormat="1" ht="20.25" thickBot="1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</row>
    <row r="8" spans="1:26" s="12" customFormat="1" ht="10.5" x14ac:dyDescent="0.15">
      <c r="A8" s="233" t="s">
        <v>24</v>
      </c>
      <c r="B8" s="227" t="s">
        <v>6</v>
      </c>
      <c r="C8" s="224" t="s">
        <v>7</v>
      </c>
      <c r="D8" s="229" t="s">
        <v>8</v>
      </c>
      <c r="E8" s="231" t="s">
        <v>262</v>
      </c>
      <c r="F8" s="231" t="s">
        <v>263</v>
      </c>
      <c r="G8" s="226" t="s">
        <v>264</v>
      </c>
      <c r="H8" s="226"/>
      <c r="I8" s="226"/>
      <c r="J8" s="231" t="s">
        <v>265</v>
      </c>
      <c r="K8" s="226" t="s">
        <v>266</v>
      </c>
      <c r="L8" s="226"/>
      <c r="M8" s="226"/>
      <c r="N8" s="222" t="s">
        <v>267</v>
      </c>
    </row>
    <row r="9" spans="1:26" s="12" customFormat="1" ht="11.25" thickBot="1" x14ac:dyDescent="0.2">
      <c r="A9" s="234"/>
      <c r="B9" s="228"/>
      <c r="C9" s="225"/>
      <c r="D9" s="230"/>
      <c r="E9" s="232"/>
      <c r="F9" s="232"/>
      <c r="G9" s="309" t="s">
        <v>268</v>
      </c>
      <c r="H9" s="309" t="s">
        <v>269</v>
      </c>
      <c r="I9" s="309" t="s">
        <v>270</v>
      </c>
      <c r="J9" s="232"/>
      <c r="K9" s="309" t="s">
        <v>268</v>
      </c>
      <c r="L9" s="309" t="s">
        <v>269</v>
      </c>
      <c r="M9" s="309" t="s">
        <v>270</v>
      </c>
      <c r="N9" s="223"/>
    </row>
    <row r="10" spans="1:26" s="12" customFormat="1" ht="10.5" x14ac:dyDescent="0.15">
      <c r="A10" s="156"/>
      <c r="B10" s="157"/>
      <c r="C10" s="156"/>
      <c r="D10" s="158"/>
      <c r="E10" s="159"/>
      <c r="F10" s="159"/>
      <c r="G10" s="161"/>
      <c r="H10" s="161"/>
      <c r="I10" s="161"/>
      <c r="J10" s="159"/>
      <c r="K10" s="161"/>
      <c r="L10" s="161"/>
      <c r="M10" s="161"/>
      <c r="N10" s="161"/>
    </row>
    <row r="11" spans="1:26" s="16" customFormat="1" ht="15.75" thickBot="1" x14ac:dyDescent="0.25">
      <c r="A11" s="25">
        <v>1</v>
      </c>
      <c r="B11" s="25" t="s">
        <v>20</v>
      </c>
      <c r="C11" s="3"/>
      <c r="D11" s="22"/>
      <c r="E11" s="22"/>
      <c r="F11" s="22"/>
      <c r="G11" s="18"/>
      <c r="H11" s="18"/>
      <c r="I11" s="14"/>
      <c r="J11" s="14"/>
      <c r="K11" s="14"/>
      <c r="L11" s="17"/>
      <c r="M11" s="17"/>
      <c r="N11" s="17"/>
    </row>
    <row r="12" spans="1:26" s="16" customFormat="1" ht="25.5" x14ac:dyDescent="0.2">
      <c r="A12" s="77" t="s">
        <v>25</v>
      </c>
      <c r="B12" s="78" t="s">
        <v>73</v>
      </c>
      <c r="C12" s="30" t="s">
        <v>0</v>
      </c>
      <c r="D12" s="162">
        <v>14</v>
      </c>
      <c r="E12" s="31"/>
      <c r="F12" s="31"/>
      <c r="G12" s="31"/>
      <c r="H12" s="27"/>
      <c r="I12" s="31"/>
      <c r="J12" s="27"/>
      <c r="K12" s="27"/>
      <c r="L12" s="27"/>
      <c r="M12" s="27"/>
      <c r="N12" s="28"/>
    </row>
    <row r="13" spans="1:26" s="16" customFormat="1" ht="25.5" x14ac:dyDescent="0.2">
      <c r="A13" s="79" t="s">
        <v>26</v>
      </c>
      <c r="B13" s="75" t="s">
        <v>98</v>
      </c>
      <c r="C13" s="20" t="s">
        <v>0</v>
      </c>
      <c r="D13" s="112">
        <v>132.9</v>
      </c>
      <c r="E13" s="23"/>
      <c r="F13" s="23"/>
      <c r="G13" s="23"/>
      <c r="H13" s="21"/>
      <c r="I13" s="23"/>
      <c r="J13" s="21"/>
      <c r="K13" s="21"/>
      <c r="L13" s="21"/>
      <c r="M13" s="21"/>
      <c r="N13" s="29"/>
    </row>
    <row r="14" spans="1:26" s="16" customFormat="1" ht="25.5" x14ac:dyDescent="0.2">
      <c r="A14" s="79" t="s">
        <v>27</v>
      </c>
      <c r="B14" s="75" t="s">
        <v>66</v>
      </c>
      <c r="C14" s="20" t="s">
        <v>4</v>
      </c>
      <c r="D14" s="23">
        <v>132.80000000000001</v>
      </c>
      <c r="E14" s="23"/>
      <c r="F14" s="23"/>
      <c r="G14" s="23"/>
      <c r="H14" s="21"/>
      <c r="I14" s="23"/>
      <c r="J14" s="21"/>
      <c r="K14" s="21"/>
      <c r="L14" s="21"/>
      <c r="M14" s="21"/>
      <c r="N14" s="29"/>
    </row>
    <row r="15" spans="1:26" s="16" customFormat="1" ht="25.5" x14ac:dyDescent="0.2">
      <c r="A15" s="79" t="s">
        <v>28</v>
      </c>
      <c r="B15" s="118" t="s">
        <v>325</v>
      </c>
      <c r="C15" s="136" t="s">
        <v>0</v>
      </c>
      <c r="D15" s="137">
        <f>67.2+172</f>
        <v>239.2</v>
      </c>
      <c r="E15" s="137"/>
      <c r="F15" s="137"/>
      <c r="G15" s="137"/>
      <c r="H15" s="138"/>
      <c r="I15" s="137"/>
      <c r="J15" s="138"/>
      <c r="K15" s="138"/>
      <c r="L15" s="138"/>
      <c r="M15" s="138"/>
      <c r="N15" s="141"/>
    </row>
    <row r="16" spans="1:26" s="34" customFormat="1" ht="26.25" thickBot="1" x14ac:dyDescent="0.25">
      <c r="A16" s="80" t="s">
        <v>29</v>
      </c>
      <c r="B16" s="81" t="s">
        <v>17</v>
      </c>
      <c r="C16" s="69" t="s">
        <v>1</v>
      </c>
      <c r="D16" s="74">
        <v>27</v>
      </c>
      <c r="E16" s="74"/>
      <c r="F16" s="74"/>
      <c r="G16" s="74"/>
      <c r="H16" s="110"/>
      <c r="I16" s="74"/>
      <c r="J16" s="71"/>
      <c r="K16" s="71"/>
      <c r="L16" s="71"/>
      <c r="M16" s="71"/>
      <c r="N16" s="72"/>
    </row>
    <row r="17" spans="1:17" ht="13.5" thickBot="1" x14ac:dyDescent="0.25">
      <c r="B17" s="7" t="s">
        <v>2</v>
      </c>
      <c r="C17" s="6"/>
      <c r="D17" s="5"/>
      <c r="E17" s="5"/>
      <c r="F17" s="5"/>
      <c r="G17" s="18"/>
      <c r="H17" s="19"/>
      <c r="I17" s="5"/>
      <c r="J17" s="19"/>
      <c r="K17" s="19"/>
      <c r="L17" s="19"/>
      <c r="M17" s="19"/>
      <c r="N17" s="320"/>
      <c r="O17" s="2"/>
      <c r="Q17" s="2"/>
    </row>
    <row r="18" spans="1:17" x14ac:dyDescent="0.2">
      <c r="B18" s="7"/>
      <c r="C18" s="6"/>
      <c r="D18" s="5"/>
      <c r="E18" s="5"/>
      <c r="F18" s="5"/>
      <c r="G18" s="18"/>
      <c r="H18" s="19"/>
      <c r="I18" s="5"/>
      <c r="J18" s="19"/>
      <c r="K18" s="19"/>
      <c r="L18" s="19"/>
      <c r="M18" s="19"/>
      <c r="N18" s="19"/>
      <c r="O18" s="2"/>
      <c r="Q18" s="2"/>
    </row>
    <row r="19" spans="1:17" s="16" customFormat="1" ht="15.75" thickBot="1" x14ac:dyDescent="0.25">
      <c r="A19" s="83">
        <v>2</v>
      </c>
      <c r="B19" s="83" t="s">
        <v>326</v>
      </c>
      <c r="C19" s="3"/>
      <c r="D19" s="22"/>
      <c r="E19" s="22"/>
      <c r="F19" s="22"/>
      <c r="G19" s="18"/>
      <c r="H19" s="19"/>
      <c r="I19" s="18"/>
      <c r="J19" s="19"/>
      <c r="K19" s="19"/>
      <c r="L19" s="19"/>
      <c r="M19" s="19"/>
      <c r="N19" s="17"/>
    </row>
    <row r="20" spans="1:17" x14ac:dyDescent="0.2">
      <c r="A20" s="77" t="s">
        <v>31</v>
      </c>
      <c r="B20" s="180" t="s">
        <v>326</v>
      </c>
      <c r="C20" s="181" t="s">
        <v>0</v>
      </c>
      <c r="D20" s="182">
        <v>4.5999999999999996</v>
      </c>
      <c r="E20" s="183"/>
      <c r="F20" s="183"/>
      <c r="G20" s="184"/>
      <c r="H20" s="185"/>
      <c r="I20" s="184"/>
      <c r="J20" s="185"/>
      <c r="K20" s="186"/>
      <c r="L20" s="186"/>
      <c r="M20" s="186"/>
      <c r="N20" s="186"/>
      <c r="O20" s="2"/>
      <c r="Q20" s="2"/>
    </row>
    <row r="21" spans="1:17" s="8" customFormat="1" ht="38.25" x14ac:dyDescent="0.2">
      <c r="A21" s="79"/>
      <c r="B21" s="142" t="s">
        <v>327</v>
      </c>
      <c r="C21" s="136" t="s">
        <v>0</v>
      </c>
      <c r="D21" s="144">
        <f>D20</f>
        <v>4.5999999999999996</v>
      </c>
      <c r="E21" s="137"/>
      <c r="F21" s="137"/>
      <c r="G21" s="140"/>
      <c r="H21" s="145"/>
      <c r="I21" s="140"/>
      <c r="J21" s="145"/>
      <c r="K21" s="138"/>
      <c r="L21" s="138"/>
      <c r="M21" s="138"/>
      <c r="N21" s="138"/>
    </row>
    <row r="22" spans="1:17" ht="25.5" x14ac:dyDescent="0.2">
      <c r="A22" s="79"/>
      <c r="B22" s="65" t="s">
        <v>328</v>
      </c>
      <c r="C22" s="136" t="s">
        <v>0</v>
      </c>
      <c r="D22" s="144">
        <f>D20</f>
        <v>4.5999999999999996</v>
      </c>
      <c r="E22" s="137"/>
      <c r="F22" s="137"/>
      <c r="G22" s="140"/>
      <c r="H22" s="145"/>
      <c r="I22" s="140"/>
      <c r="J22" s="145"/>
      <c r="K22" s="138"/>
      <c r="L22" s="138"/>
      <c r="M22" s="138"/>
      <c r="N22" s="138"/>
      <c r="O22" s="2"/>
      <c r="Q22" s="2"/>
    </row>
    <row r="23" spans="1:17" ht="25.5" x14ac:dyDescent="0.2">
      <c r="A23" s="79"/>
      <c r="B23" s="65" t="s">
        <v>130</v>
      </c>
      <c r="C23" s="136" t="s">
        <v>0</v>
      </c>
      <c r="D23" s="144">
        <f>D20</f>
        <v>4.5999999999999996</v>
      </c>
      <c r="E23" s="137"/>
      <c r="F23" s="137"/>
      <c r="G23" s="140"/>
      <c r="H23" s="145"/>
      <c r="I23" s="140"/>
      <c r="J23" s="145"/>
      <c r="K23" s="138"/>
      <c r="L23" s="138"/>
      <c r="M23" s="138"/>
      <c r="N23" s="138"/>
      <c r="O23" s="2"/>
      <c r="Q23" s="2"/>
    </row>
    <row r="24" spans="1:17" ht="38.25" x14ac:dyDescent="0.2">
      <c r="A24" s="79" t="s">
        <v>32</v>
      </c>
      <c r="B24" s="143" t="s">
        <v>329</v>
      </c>
      <c r="C24" s="136" t="s">
        <v>3</v>
      </c>
      <c r="D24" s="144">
        <v>16</v>
      </c>
      <c r="E24" s="137"/>
      <c r="F24" s="137"/>
      <c r="G24" s="140"/>
      <c r="H24" s="145"/>
      <c r="I24" s="140"/>
      <c r="J24" s="145"/>
      <c r="K24" s="138"/>
      <c r="L24" s="138"/>
      <c r="M24" s="138"/>
      <c r="N24" s="138"/>
      <c r="O24" s="2"/>
      <c r="Q24" s="2"/>
    </row>
    <row r="25" spans="1:17" ht="38.25" x14ac:dyDescent="0.2">
      <c r="A25" s="79" t="s">
        <v>33</v>
      </c>
      <c r="B25" s="166" t="s">
        <v>104</v>
      </c>
      <c r="C25" s="136" t="s">
        <v>0</v>
      </c>
      <c r="D25" s="144">
        <f>D12+2</f>
        <v>16</v>
      </c>
      <c r="E25" s="137"/>
      <c r="F25" s="137"/>
      <c r="G25" s="140"/>
      <c r="H25" s="145"/>
      <c r="I25" s="140"/>
      <c r="J25" s="145"/>
      <c r="K25" s="138"/>
      <c r="L25" s="138"/>
      <c r="M25" s="138"/>
      <c r="N25" s="138"/>
      <c r="O25" s="2"/>
      <c r="Q25" s="2"/>
    </row>
    <row r="26" spans="1:17" s="8" customFormat="1" ht="38.25" x14ac:dyDescent="0.2">
      <c r="A26" s="79"/>
      <c r="B26" s="65" t="s">
        <v>113</v>
      </c>
      <c r="C26" s="136" t="s">
        <v>0</v>
      </c>
      <c r="D26" s="23">
        <f>D25*1.25</f>
        <v>20</v>
      </c>
      <c r="E26" s="137"/>
      <c r="F26" s="137"/>
      <c r="G26" s="140"/>
      <c r="H26" s="145"/>
      <c r="I26" s="140"/>
      <c r="J26" s="145"/>
      <c r="K26" s="138"/>
      <c r="L26" s="138"/>
      <c r="M26" s="138"/>
      <c r="N26" s="138"/>
    </row>
    <row r="27" spans="1:17" s="8" customFormat="1" x14ac:dyDescent="0.2">
      <c r="A27" s="79"/>
      <c r="B27" s="65" t="s">
        <v>111</v>
      </c>
      <c r="C27" s="136" t="s">
        <v>5</v>
      </c>
      <c r="D27" s="23">
        <f>D25*1.6*2*1.2</f>
        <v>61.44</v>
      </c>
      <c r="E27" s="137"/>
      <c r="F27" s="137"/>
      <c r="G27" s="140"/>
      <c r="H27" s="145"/>
      <c r="I27" s="140"/>
      <c r="J27" s="145"/>
      <c r="K27" s="138"/>
      <c r="L27" s="138"/>
      <c r="M27" s="138"/>
      <c r="N27" s="138"/>
    </row>
    <row r="28" spans="1:17" ht="26.25" thickBot="1" x14ac:dyDescent="0.25">
      <c r="A28" s="80"/>
      <c r="B28" s="86" t="s">
        <v>114</v>
      </c>
      <c r="C28" s="170" t="s">
        <v>0</v>
      </c>
      <c r="D28" s="74">
        <f>D25</f>
        <v>16</v>
      </c>
      <c r="E28" s="114"/>
      <c r="F28" s="114"/>
      <c r="G28" s="115"/>
      <c r="H28" s="116"/>
      <c r="I28" s="115"/>
      <c r="J28" s="116"/>
      <c r="K28" s="117"/>
      <c r="L28" s="117"/>
      <c r="M28" s="117"/>
      <c r="N28" s="117"/>
      <c r="O28" s="2"/>
      <c r="Q28" s="2"/>
    </row>
    <row r="29" spans="1:17" ht="13.5" thickBot="1" x14ac:dyDescent="0.25">
      <c r="A29" s="76"/>
      <c r="B29" s="7" t="s">
        <v>9</v>
      </c>
      <c r="C29" s="7"/>
      <c r="D29" s="5"/>
      <c r="E29" s="5"/>
      <c r="F29" s="5"/>
      <c r="G29" s="18"/>
      <c r="H29" s="19"/>
      <c r="I29" s="5"/>
      <c r="J29" s="19"/>
      <c r="K29" s="19"/>
      <c r="L29" s="19"/>
      <c r="M29" s="19"/>
      <c r="N29" s="320"/>
      <c r="O29" s="2"/>
      <c r="Q29" s="2"/>
    </row>
    <row r="30" spans="1:17" x14ac:dyDescent="0.2">
      <c r="A30" s="76"/>
      <c r="B30" s="7"/>
      <c r="C30" s="7"/>
      <c r="D30" s="5"/>
      <c r="E30" s="5"/>
      <c r="F30" s="5"/>
      <c r="G30" s="18"/>
      <c r="H30" s="19"/>
      <c r="I30" s="5"/>
      <c r="J30" s="19"/>
      <c r="K30" s="19"/>
      <c r="L30" s="19"/>
      <c r="M30" s="19"/>
      <c r="N30" s="19"/>
      <c r="O30" s="2"/>
      <c r="Q30" s="2"/>
    </row>
    <row r="31" spans="1:17" s="16" customFormat="1" ht="15.75" thickBot="1" x14ac:dyDescent="0.25">
      <c r="A31" s="83" t="s">
        <v>69</v>
      </c>
      <c r="B31" s="83" t="s">
        <v>22</v>
      </c>
      <c r="C31" s="3"/>
      <c r="D31" s="22"/>
      <c r="E31" s="22"/>
      <c r="F31" s="22"/>
      <c r="G31" s="18"/>
      <c r="H31" s="19"/>
      <c r="I31" s="18"/>
      <c r="J31" s="19"/>
      <c r="K31" s="19"/>
      <c r="L31" s="19"/>
      <c r="M31" s="19"/>
      <c r="N31" s="17"/>
    </row>
    <row r="32" spans="1:17" ht="38.25" x14ac:dyDescent="0.2">
      <c r="A32" s="77" t="s">
        <v>34</v>
      </c>
      <c r="B32" s="180" t="s">
        <v>330</v>
      </c>
      <c r="C32" s="181" t="s">
        <v>4</v>
      </c>
      <c r="D32" s="182">
        <f>31.5+190</f>
        <v>221.5</v>
      </c>
      <c r="E32" s="183"/>
      <c r="F32" s="183"/>
      <c r="G32" s="184"/>
      <c r="H32" s="88"/>
      <c r="I32" s="184"/>
      <c r="J32" s="185"/>
      <c r="K32" s="27"/>
      <c r="L32" s="27"/>
      <c r="M32" s="27"/>
      <c r="N32" s="27"/>
      <c r="O32" s="2"/>
      <c r="Q32" s="2"/>
    </row>
    <row r="33" spans="1:17" s="8" customFormat="1" x14ac:dyDescent="0.2">
      <c r="A33" s="79"/>
      <c r="B33" s="66" t="s">
        <v>331</v>
      </c>
      <c r="C33" s="20" t="s">
        <v>4</v>
      </c>
      <c r="D33" s="68">
        <f>D32</f>
        <v>221.5</v>
      </c>
      <c r="E33" s="23"/>
      <c r="F33" s="23"/>
      <c r="G33" s="89"/>
      <c r="H33" s="90"/>
      <c r="I33" s="89"/>
      <c r="J33" s="90"/>
      <c r="K33" s="21"/>
      <c r="L33" s="21"/>
      <c r="M33" s="21"/>
      <c r="N33" s="21"/>
    </row>
    <row r="34" spans="1:17" ht="26.25" thickBot="1" x14ac:dyDescent="0.25">
      <c r="A34" s="80"/>
      <c r="B34" s="86" t="s">
        <v>332</v>
      </c>
      <c r="C34" s="69" t="s">
        <v>4</v>
      </c>
      <c r="D34" s="70">
        <f>D32</f>
        <v>221.5</v>
      </c>
      <c r="E34" s="74"/>
      <c r="F34" s="74"/>
      <c r="G34" s="91"/>
      <c r="H34" s="92"/>
      <c r="I34" s="91"/>
      <c r="J34" s="92"/>
      <c r="K34" s="71"/>
      <c r="L34" s="71"/>
      <c r="M34" s="71"/>
      <c r="N34" s="71"/>
      <c r="O34" s="2"/>
      <c r="Q34" s="2"/>
    </row>
    <row r="35" spans="1:17" ht="13.5" thickBot="1" x14ac:dyDescent="0.25">
      <c r="A35" s="76"/>
      <c r="B35" s="7" t="s">
        <v>9</v>
      </c>
      <c r="C35" s="7"/>
      <c r="D35" s="5"/>
      <c r="E35" s="5"/>
      <c r="F35" s="5"/>
      <c r="G35" s="18"/>
      <c r="H35" s="19"/>
      <c r="I35" s="5"/>
      <c r="J35" s="19"/>
      <c r="K35" s="19"/>
      <c r="L35" s="19"/>
      <c r="M35" s="19"/>
      <c r="N35" s="320"/>
      <c r="O35" s="2"/>
      <c r="Q35" s="2"/>
    </row>
    <row r="36" spans="1:17" x14ac:dyDescent="0.2">
      <c r="A36" s="76"/>
      <c r="B36" s="7"/>
      <c r="C36" s="7"/>
      <c r="D36" s="5"/>
      <c r="E36" s="5"/>
      <c r="F36" s="5"/>
      <c r="G36" s="18"/>
      <c r="H36" s="19"/>
      <c r="I36" s="5"/>
      <c r="J36" s="19"/>
      <c r="K36" s="19"/>
      <c r="L36" s="19"/>
      <c r="M36" s="19"/>
      <c r="N36" s="19"/>
      <c r="O36" s="2"/>
      <c r="Q36" s="2"/>
    </row>
    <row r="37" spans="1:17" s="16" customFormat="1" ht="15.75" thickBot="1" x14ac:dyDescent="0.25">
      <c r="A37" s="83" t="s">
        <v>58</v>
      </c>
      <c r="B37" s="83" t="s">
        <v>99</v>
      </c>
      <c r="C37" s="3"/>
      <c r="D37" s="22"/>
      <c r="E37" s="22"/>
      <c r="F37" s="22"/>
      <c r="G37" s="18"/>
      <c r="H37" s="19"/>
      <c r="I37" s="18"/>
      <c r="J37" s="19"/>
      <c r="K37" s="19"/>
      <c r="L37" s="19"/>
      <c r="M37" s="19"/>
      <c r="N37" s="17"/>
    </row>
    <row r="38" spans="1:17" ht="25.5" x14ac:dyDescent="0.2">
      <c r="A38" s="77" t="s">
        <v>38</v>
      </c>
      <c r="B38" s="85" t="s">
        <v>333</v>
      </c>
      <c r="C38" s="30" t="s">
        <v>0</v>
      </c>
      <c r="D38" s="32">
        <f>D13</f>
        <v>132.9</v>
      </c>
      <c r="E38" s="31"/>
      <c r="F38" s="31"/>
      <c r="G38" s="87"/>
      <c r="H38" s="88"/>
      <c r="I38" s="87"/>
      <c r="J38" s="88"/>
      <c r="K38" s="27"/>
      <c r="L38" s="27"/>
      <c r="M38" s="27"/>
      <c r="N38" s="27"/>
      <c r="O38" s="2"/>
      <c r="Q38" s="2"/>
    </row>
    <row r="39" spans="1:17" s="8" customFormat="1" x14ac:dyDescent="0.2">
      <c r="A39" s="79"/>
      <c r="B39" s="142" t="s">
        <v>143</v>
      </c>
      <c r="C39" s="136" t="s">
        <v>0</v>
      </c>
      <c r="D39" s="144">
        <f>D38</f>
        <v>132.9</v>
      </c>
      <c r="E39" s="137"/>
      <c r="F39" s="137"/>
      <c r="G39" s="140"/>
      <c r="H39" s="145"/>
      <c r="I39" s="140"/>
      <c r="J39" s="145"/>
      <c r="K39" s="138"/>
      <c r="L39" s="138"/>
      <c r="M39" s="138"/>
      <c r="N39" s="138"/>
      <c r="O39" s="132"/>
    </row>
    <row r="40" spans="1:17" ht="25.5" x14ac:dyDescent="0.2">
      <c r="A40" s="79"/>
      <c r="B40" s="142" t="s">
        <v>328</v>
      </c>
      <c r="C40" s="136" t="s">
        <v>0</v>
      </c>
      <c r="D40" s="144">
        <f>D38</f>
        <v>132.9</v>
      </c>
      <c r="E40" s="137"/>
      <c r="F40" s="137"/>
      <c r="G40" s="140"/>
      <c r="H40" s="145"/>
      <c r="I40" s="140"/>
      <c r="J40" s="145"/>
      <c r="K40" s="138"/>
      <c r="L40" s="138"/>
      <c r="M40" s="138"/>
      <c r="N40" s="138"/>
      <c r="O40" s="2"/>
      <c r="Q40" s="2"/>
    </row>
    <row r="41" spans="1:17" ht="38.25" x14ac:dyDescent="0.2">
      <c r="A41" s="79"/>
      <c r="B41" s="65" t="s">
        <v>334</v>
      </c>
      <c r="C41" s="20" t="s">
        <v>0</v>
      </c>
      <c r="D41" s="68">
        <f>D38</f>
        <v>132.9</v>
      </c>
      <c r="E41" s="23"/>
      <c r="F41" s="23"/>
      <c r="G41" s="89"/>
      <c r="H41" s="90"/>
      <c r="I41" s="89"/>
      <c r="J41" s="90"/>
      <c r="K41" s="21"/>
      <c r="L41" s="21"/>
      <c r="M41" s="21"/>
      <c r="N41" s="21"/>
      <c r="O41" s="2"/>
      <c r="Q41" s="2"/>
    </row>
    <row r="42" spans="1:17" x14ac:dyDescent="0.2">
      <c r="A42" s="79" t="s">
        <v>39</v>
      </c>
      <c r="B42" s="143" t="s">
        <v>335</v>
      </c>
      <c r="C42" s="136" t="s">
        <v>0</v>
      </c>
      <c r="D42" s="144">
        <v>303.60000000000002</v>
      </c>
      <c r="E42" s="137"/>
      <c r="F42" s="137"/>
      <c r="G42" s="140"/>
      <c r="H42" s="145"/>
      <c r="I42" s="140"/>
      <c r="J42" s="145"/>
      <c r="K42" s="138"/>
      <c r="L42" s="138"/>
      <c r="M42" s="138"/>
      <c r="N42" s="138"/>
      <c r="O42" s="2"/>
      <c r="Q42" s="2"/>
    </row>
    <row r="43" spans="1:17" s="8" customFormat="1" ht="25.5" x14ac:dyDescent="0.2">
      <c r="A43" s="79"/>
      <c r="B43" s="142" t="s">
        <v>336</v>
      </c>
      <c r="C43" s="136" t="s">
        <v>0</v>
      </c>
      <c r="D43" s="144">
        <f>D42</f>
        <v>303.60000000000002</v>
      </c>
      <c r="E43" s="137"/>
      <c r="F43" s="137"/>
      <c r="G43" s="140"/>
      <c r="H43" s="145"/>
      <c r="I43" s="140"/>
      <c r="J43" s="145"/>
      <c r="K43" s="138"/>
      <c r="L43" s="138"/>
      <c r="M43" s="138"/>
      <c r="N43" s="138"/>
    </row>
    <row r="44" spans="1:17" ht="25.5" x14ac:dyDescent="0.2">
      <c r="A44" s="79"/>
      <c r="B44" s="65" t="s">
        <v>328</v>
      </c>
      <c r="C44" s="136" t="s">
        <v>0</v>
      </c>
      <c r="D44" s="144">
        <f>D42</f>
        <v>303.60000000000002</v>
      </c>
      <c r="E44" s="137"/>
      <c r="F44" s="137"/>
      <c r="G44" s="140"/>
      <c r="H44" s="145"/>
      <c r="I44" s="140"/>
      <c r="J44" s="145"/>
      <c r="K44" s="138"/>
      <c r="L44" s="138"/>
      <c r="M44" s="138"/>
      <c r="N44" s="138"/>
      <c r="O44" s="2"/>
      <c r="Q44" s="2"/>
    </row>
    <row r="45" spans="1:17" ht="38.25" x14ac:dyDescent="0.2">
      <c r="A45" s="79"/>
      <c r="B45" s="65" t="s">
        <v>337</v>
      </c>
      <c r="C45" s="136" t="s">
        <v>0</v>
      </c>
      <c r="D45" s="144">
        <f>D42</f>
        <v>303.60000000000002</v>
      </c>
      <c r="E45" s="137"/>
      <c r="F45" s="137"/>
      <c r="G45" s="140"/>
      <c r="H45" s="145"/>
      <c r="I45" s="140"/>
      <c r="J45" s="145"/>
      <c r="K45" s="138"/>
      <c r="L45" s="138"/>
      <c r="M45" s="138"/>
      <c r="N45" s="138"/>
      <c r="O45" s="2"/>
      <c r="Q45" s="2"/>
    </row>
    <row r="46" spans="1:17" x14ac:dyDescent="0.2">
      <c r="A46" s="79" t="s">
        <v>40</v>
      </c>
      <c r="B46" s="143" t="s">
        <v>101</v>
      </c>
      <c r="C46" s="136" t="s">
        <v>4</v>
      </c>
      <c r="D46" s="144">
        <f>D38/1.5</f>
        <v>88.600000000000009</v>
      </c>
      <c r="E46" s="137"/>
      <c r="F46" s="137"/>
      <c r="G46" s="140"/>
      <c r="H46" s="90"/>
      <c r="I46" s="140"/>
      <c r="J46" s="145"/>
      <c r="K46" s="21"/>
      <c r="L46" s="21"/>
      <c r="M46" s="21"/>
      <c r="N46" s="21"/>
      <c r="O46" s="2"/>
      <c r="Q46" s="2"/>
    </row>
    <row r="47" spans="1:17" s="8" customFormat="1" ht="25.5" x14ac:dyDescent="0.2">
      <c r="A47" s="79"/>
      <c r="B47" s="65" t="s">
        <v>338</v>
      </c>
      <c r="C47" s="20" t="s">
        <v>4</v>
      </c>
      <c r="D47" s="68">
        <f>D46</f>
        <v>88.600000000000009</v>
      </c>
      <c r="E47" s="23"/>
      <c r="F47" s="23"/>
      <c r="G47" s="89"/>
      <c r="H47" s="90"/>
      <c r="I47" s="89"/>
      <c r="J47" s="90"/>
      <c r="K47" s="21"/>
      <c r="L47" s="21"/>
      <c r="M47" s="21"/>
      <c r="N47" s="21"/>
    </row>
    <row r="48" spans="1:17" ht="38.25" x14ac:dyDescent="0.2">
      <c r="A48" s="79"/>
      <c r="B48" s="65" t="s">
        <v>339</v>
      </c>
      <c r="C48" s="20" t="s">
        <v>4</v>
      </c>
      <c r="D48" s="68">
        <f>D46</f>
        <v>88.600000000000009</v>
      </c>
      <c r="E48" s="23"/>
      <c r="F48" s="23"/>
      <c r="G48" s="89"/>
      <c r="H48" s="90"/>
      <c r="I48" s="89"/>
      <c r="J48" s="90"/>
      <c r="K48" s="21"/>
      <c r="L48" s="21"/>
      <c r="M48" s="21"/>
      <c r="N48" s="21"/>
      <c r="O48" s="2"/>
      <c r="Q48" s="2"/>
    </row>
    <row r="49" spans="1:17" ht="25.5" x14ac:dyDescent="0.2">
      <c r="A49" s="79" t="s">
        <v>103</v>
      </c>
      <c r="B49" s="64" t="s">
        <v>23</v>
      </c>
      <c r="C49" s="20" t="s">
        <v>0</v>
      </c>
      <c r="D49" s="68">
        <f>D46*4*0.6</f>
        <v>212.64000000000001</v>
      </c>
      <c r="E49" s="23"/>
      <c r="F49" s="23"/>
      <c r="G49" s="89"/>
      <c r="H49" s="90"/>
      <c r="I49" s="89"/>
      <c r="J49" s="90"/>
      <c r="K49" s="21"/>
      <c r="L49" s="21"/>
      <c r="M49" s="21"/>
      <c r="N49" s="21"/>
      <c r="O49" s="2"/>
      <c r="Q49" s="2"/>
    </row>
    <row r="50" spans="1:17" s="8" customFormat="1" x14ac:dyDescent="0.2">
      <c r="A50" s="79"/>
      <c r="B50" s="65" t="s">
        <v>306</v>
      </c>
      <c r="C50" s="20" t="s">
        <v>5</v>
      </c>
      <c r="D50" s="68">
        <f>D49*2.8</f>
        <v>595.39200000000005</v>
      </c>
      <c r="E50" s="23"/>
      <c r="F50" s="23"/>
      <c r="G50" s="89"/>
      <c r="H50" s="90"/>
      <c r="I50" s="89"/>
      <c r="J50" s="90"/>
      <c r="K50" s="21"/>
      <c r="L50" s="21"/>
      <c r="M50" s="21"/>
      <c r="N50" s="21"/>
    </row>
    <row r="51" spans="1:17" s="8" customFormat="1" ht="25.5" x14ac:dyDescent="0.2">
      <c r="A51" s="79"/>
      <c r="B51" s="65" t="s">
        <v>340</v>
      </c>
      <c r="C51" s="20" t="s">
        <v>5</v>
      </c>
      <c r="D51" s="68">
        <f>D49*1.1</f>
        <v>233.90400000000002</v>
      </c>
      <c r="E51" s="23"/>
      <c r="F51" s="23"/>
      <c r="G51" s="89"/>
      <c r="H51" s="90"/>
      <c r="I51" s="89"/>
      <c r="J51" s="90"/>
      <c r="K51" s="21"/>
      <c r="L51" s="21"/>
      <c r="M51" s="21"/>
      <c r="N51" s="21"/>
    </row>
    <row r="52" spans="1:17" ht="25.5" x14ac:dyDescent="0.2">
      <c r="A52" s="79"/>
      <c r="B52" s="142" t="s">
        <v>127</v>
      </c>
      <c r="C52" s="20" t="s">
        <v>0</v>
      </c>
      <c r="D52" s="68">
        <f>D49</f>
        <v>212.64000000000001</v>
      </c>
      <c r="E52" s="23"/>
      <c r="F52" s="23"/>
      <c r="G52" s="89"/>
      <c r="H52" s="90"/>
      <c r="I52" s="89"/>
      <c r="J52" s="90"/>
      <c r="K52" s="21"/>
      <c r="L52" s="21"/>
      <c r="M52" s="21"/>
      <c r="N52" s="21"/>
      <c r="O52" s="2"/>
      <c r="Q52" s="2"/>
    </row>
    <row r="53" spans="1:17" s="16" customFormat="1" ht="25.5" x14ac:dyDescent="0.2">
      <c r="A53" s="79"/>
      <c r="B53" s="142" t="s">
        <v>128</v>
      </c>
      <c r="C53" s="20" t="s">
        <v>19</v>
      </c>
      <c r="D53" s="68">
        <f>D49*0.25</f>
        <v>53.160000000000004</v>
      </c>
      <c r="E53" s="23"/>
      <c r="F53" s="23"/>
      <c r="G53" s="89"/>
      <c r="H53" s="90"/>
      <c r="I53" s="89"/>
      <c r="J53" s="90"/>
      <c r="K53" s="21"/>
      <c r="L53" s="21"/>
      <c r="M53" s="21"/>
      <c r="N53" s="21"/>
    </row>
    <row r="54" spans="1:17" ht="26.25" thickBot="1" x14ac:dyDescent="0.25">
      <c r="A54" s="80"/>
      <c r="B54" s="169" t="s">
        <v>129</v>
      </c>
      <c r="C54" s="69" t="s">
        <v>19</v>
      </c>
      <c r="D54" s="70">
        <f>D49*0.35</f>
        <v>74.424000000000007</v>
      </c>
      <c r="E54" s="74"/>
      <c r="F54" s="74"/>
      <c r="G54" s="91"/>
      <c r="H54" s="92"/>
      <c r="I54" s="91"/>
      <c r="J54" s="92"/>
      <c r="K54" s="71"/>
      <c r="L54" s="71"/>
      <c r="M54" s="71"/>
      <c r="N54" s="71"/>
      <c r="O54" s="2"/>
      <c r="Q54" s="2"/>
    </row>
    <row r="55" spans="1:17" ht="13.5" thickBot="1" x14ac:dyDescent="0.25">
      <c r="A55" s="76"/>
      <c r="B55" s="7" t="s">
        <v>9</v>
      </c>
      <c r="C55" s="7"/>
      <c r="D55" s="5"/>
      <c r="E55" s="5"/>
      <c r="F55" s="5"/>
      <c r="G55" s="18"/>
      <c r="H55" s="19"/>
      <c r="I55" s="5"/>
      <c r="J55" s="19"/>
      <c r="K55" s="19"/>
      <c r="L55" s="19"/>
      <c r="M55" s="19"/>
      <c r="N55" s="320"/>
      <c r="O55" s="2"/>
      <c r="Q55" s="2"/>
    </row>
    <row r="56" spans="1:17" x14ac:dyDescent="0.2">
      <c r="A56" s="76"/>
      <c r="B56" s="7"/>
      <c r="C56" s="7"/>
      <c r="D56" s="5"/>
      <c r="E56" s="5"/>
      <c r="F56" s="5"/>
      <c r="G56" s="18"/>
      <c r="H56" s="19"/>
      <c r="I56" s="5"/>
      <c r="J56" s="19"/>
      <c r="K56" s="19"/>
      <c r="L56" s="19"/>
      <c r="M56" s="19"/>
      <c r="N56" s="19"/>
      <c r="O56" s="2"/>
      <c r="Q56" s="2"/>
    </row>
    <row r="57" spans="1:17" s="16" customFormat="1" ht="15.75" thickBot="1" x14ac:dyDescent="0.25">
      <c r="A57" s="25">
        <v>5</v>
      </c>
      <c r="B57" s="25" t="s">
        <v>43</v>
      </c>
      <c r="C57" s="3"/>
      <c r="D57" s="22"/>
      <c r="E57" s="22"/>
      <c r="F57" s="22"/>
      <c r="G57" s="18"/>
      <c r="H57" s="19"/>
      <c r="I57" s="18"/>
      <c r="J57" s="19"/>
      <c r="K57" s="19"/>
      <c r="L57" s="19"/>
      <c r="M57" s="19"/>
      <c r="N57" s="17"/>
    </row>
    <row r="58" spans="1:17" ht="63.75" x14ac:dyDescent="0.2">
      <c r="A58" s="77" t="s">
        <v>41</v>
      </c>
      <c r="B58" s="85" t="s">
        <v>341</v>
      </c>
      <c r="C58" s="30" t="s">
        <v>1</v>
      </c>
      <c r="D58" s="32">
        <f>(172.8)*0.15</f>
        <v>25.92</v>
      </c>
      <c r="E58" s="31"/>
      <c r="F58" s="31"/>
      <c r="G58" s="87"/>
      <c r="H58" s="88"/>
      <c r="I58" s="87"/>
      <c r="J58" s="88"/>
      <c r="K58" s="27"/>
      <c r="L58" s="27"/>
      <c r="M58" s="27"/>
      <c r="N58" s="27"/>
      <c r="O58" s="2"/>
      <c r="P58" s="2"/>
      <c r="Q58" s="2"/>
    </row>
    <row r="59" spans="1:17" ht="77.25" thickBot="1" x14ac:dyDescent="0.25">
      <c r="A59" s="80" t="s">
        <v>42</v>
      </c>
      <c r="B59" s="179" t="s">
        <v>342</v>
      </c>
      <c r="C59" s="69" t="s">
        <v>1</v>
      </c>
      <c r="D59" s="70">
        <f>(14)*0.15</f>
        <v>2.1</v>
      </c>
      <c r="E59" s="74"/>
      <c r="F59" s="74"/>
      <c r="G59" s="91"/>
      <c r="H59" s="92"/>
      <c r="I59" s="91"/>
      <c r="J59" s="92"/>
      <c r="K59" s="71"/>
      <c r="L59" s="71"/>
      <c r="M59" s="71"/>
      <c r="N59" s="71"/>
      <c r="O59" s="2"/>
      <c r="P59" s="2"/>
      <c r="Q59" s="2"/>
    </row>
    <row r="60" spans="1:17" ht="13.5" thickBot="1" x14ac:dyDescent="0.25">
      <c r="B60" s="7" t="s">
        <v>9</v>
      </c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326"/>
      <c r="O60" s="1"/>
      <c r="Q60" s="2"/>
    </row>
    <row r="61" spans="1:17" x14ac:dyDescent="0.2">
      <c r="B61" s="7"/>
      <c r="C61" s="7"/>
      <c r="D61" s="5"/>
      <c r="E61" s="5"/>
      <c r="F61" s="5"/>
      <c r="G61" s="93"/>
      <c r="H61" s="93"/>
      <c r="I61" s="94"/>
      <c r="J61" s="94"/>
      <c r="K61" s="2"/>
      <c r="L61" s="94"/>
      <c r="M61" s="19"/>
      <c r="N61" s="19"/>
      <c r="O61" s="2"/>
      <c r="P61" s="2"/>
      <c r="Q61" s="2"/>
    </row>
    <row r="62" spans="1:17" ht="15.75" thickBot="1" x14ac:dyDescent="0.25">
      <c r="B62" s="25" t="s">
        <v>51</v>
      </c>
      <c r="C62" s="6"/>
      <c r="D62" s="5"/>
      <c r="E62" s="5"/>
      <c r="F62" s="5"/>
      <c r="G62" s="93"/>
      <c r="H62" s="93"/>
      <c r="I62" s="94"/>
      <c r="J62" s="94"/>
      <c r="K62" s="19"/>
      <c r="L62" s="19"/>
      <c r="M62" s="19"/>
      <c r="N62" s="19"/>
      <c r="O62" s="2"/>
      <c r="P62" s="2"/>
      <c r="Q62" s="2"/>
    </row>
    <row r="63" spans="1:17" x14ac:dyDescent="0.2">
      <c r="A63" s="278"/>
      <c r="B63" s="279"/>
      <c r="C63" s="30"/>
      <c r="D63" s="30"/>
      <c r="E63" s="31"/>
      <c r="F63" s="31"/>
      <c r="G63" s="280"/>
      <c r="H63" s="31"/>
      <c r="I63" s="27"/>
      <c r="J63" s="27"/>
      <c r="K63" s="27"/>
      <c r="L63" s="27"/>
      <c r="M63" s="27"/>
      <c r="N63" s="281"/>
      <c r="O63" s="2"/>
      <c r="P63" s="2"/>
      <c r="Q63" s="2"/>
    </row>
    <row r="64" spans="1:17" ht="14.25" x14ac:dyDescent="0.2">
      <c r="A64" s="175"/>
      <c r="B64" s="282" t="s">
        <v>176</v>
      </c>
      <c r="C64" s="84"/>
      <c r="D64" s="84"/>
      <c r="E64" s="84"/>
      <c r="F64" s="84"/>
      <c r="G64" s="84"/>
      <c r="H64" s="84"/>
      <c r="I64" s="84"/>
      <c r="J64" s="84"/>
      <c r="K64" s="283"/>
      <c r="L64" s="283"/>
      <c r="M64" s="283"/>
      <c r="N64" s="173"/>
      <c r="O64" s="2"/>
      <c r="P64" s="2"/>
      <c r="Q64" s="2"/>
    </row>
    <row r="65" spans="1:17" x14ac:dyDescent="0.2">
      <c r="A65" s="175"/>
      <c r="B65" s="284" t="s">
        <v>177</v>
      </c>
      <c r="C65" s="285" t="s">
        <v>178</v>
      </c>
      <c r="D65" s="286">
        <v>0.2359</v>
      </c>
      <c r="E65" s="84"/>
      <c r="F65" s="84"/>
      <c r="G65" s="84"/>
      <c r="H65" s="84"/>
      <c r="I65" s="84"/>
      <c r="J65" s="84"/>
      <c r="K65" s="287"/>
      <c r="L65" s="84"/>
      <c r="M65" s="84"/>
      <c r="N65" s="288"/>
      <c r="O65" s="2"/>
      <c r="P65" s="2"/>
      <c r="Q65" s="2"/>
    </row>
    <row r="66" spans="1:17" ht="15.75" thickBot="1" x14ac:dyDescent="0.25">
      <c r="A66" s="174"/>
      <c r="B66" s="289" t="s">
        <v>179</v>
      </c>
      <c r="C66" s="290"/>
      <c r="D66" s="291"/>
      <c r="E66" s="172"/>
      <c r="F66" s="172"/>
      <c r="G66" s="172"/>
      <c r="H66" s="172"/>
      <c r="I66" s="172"/>
      <c r="J66" s="172"/>
      <c r="K66" s="172"/>
      <c r="L66" s="172"/>
      <c r="M66" s="292"/>
      <c r="N66" s="293"/>
      <c r="O66" s="2"/>
      <c r="P66" s="2"/>
      <c r="Q66" s="2"/>
    </row>
    <row r="67" spans="1:17" x14ac:dyDescent="0.2">
      <c r="B67" s="1"/>
      <c r="C67" s="9"/>
      <c r="D67" s="10"/>
      <c r="E67" s="5"/>
      <c r="F67" s="5"/>
      <c r="G67" s="93"/>
      <c r="H67" s="93"/>
      <c r="I67" s="94"/>
      <c r="J67" s="94"/>
      <c r="K67" s="2"/>
      <c r="L67" s="19"/>
      <c r="M67" s="19"/>
      <c r="N67" s="19"/>
      <c r="O67" s="2"/>
      <c r="P67" s="2"/>
      <c r="Q67" s="2"/>
    </row>
    <row r="68" spans="1:17" x14ac:dyDescent="0.2">
      <c r="C68" s="147" t="s">
        <v>83</v>
      </c>
      <c r="D68" s="2"/>
      <c r="E68" s="2"/>
      <c r="F68" s="148" t="s">
        <v>85</v>
      </c>
      <c r="G68" s="148"/>
      <c r="H68" s="93"/>
      <c r="I68" s="94"/>
      <c r="J68" s="2"/>
      <c r="K68" s="94"/>
      <c r="L68" s="148" t="s">
        <v>85</v>
      </c>
      <c r="M68" s="19"/>
      <c r="N68" s="19"/>
      <c r="O68" s="19"/>
      <c r="P68" s="2"/>
      <c r="Q68" s="2"/>
    </row>
    <row r="69" spans="1:17" x14ac:dyDescent="0.2">
      <c r="B69" s="152" t="s">
        <v>271</v>
      </c>
      <c r="C69" s="2"/>
      <c r="D69"/>
      <c r="E69"/>
      <c r="F69"/>
      <c r="G69"/>
      <c r="H69" s="93"/>
      <c r="I69" s="94"/>
      <c r="J69" s="94"/>
      <c r="K69" s="94"/>
      <c r="L69" s="19"/>
      <c r="M69" s="19"/>
      <c r="N69" s="19"/>
      <c r="O69" s="19"/>
      <c r="P69" s="2"/>
      <c r="Q69" s="2"/>
    </row>
    <row r="70" spans="1:17" s="45" customFormat="1" ht="12" x14ac:dyDescent="0.2">
      <c r="C70" s="46"/>
      <c r="I70" s="164"/>
    </row>
  </sheetData>
  <mergeCells count="11">
    <mergeCell ref="F8:F9"/>
    <mergeCell ref="A8:A9"/>
    <mergeCell ref="M66:N66"/>
    <mergeCell ref="G8:I8"/>
    <mergeCell ref="J8:J9"/>
    <mergeCell ref="K8:M8"/>
    <mergeCell ref="N8:N9"/>
    <mergeCell ref="B8:B9"/>
    <mergeCell ref="C8:C9"/>
    <mergeCell ref="D8:D9"/>
    <mergeCell ref="E8:E9"/>
  </mergeCells>
  <phoneticPr fontId="13" type="noConversion"/>
  <conditionalFormatting sqref="D12:D13">
    <cfRule type="expression" dxfId="1" priority="4" stopIfTrue="1">
      <formula>#REF!=""</formula>
    </cfRule>
  </conditionalFormatting>
  <pageMargins left="0.19685039370078741" right="0.11811023622047245" top="0.55118110236220474" bottom="0.74803149606299213" header="0.51181102362204722" footer="0.51181102362204722"/>
  <pageSetup paperSize="9" scale="90" orientation="landscape" horizontalDpi="4294967293" r:id="rId1"/>
  <headerFooter alignWithMargins="0">
    <oddFooter>&amp;LSaules iela 9, Ozolnieki, Ozolnieku novads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6"/>
  <sheetViews>
    <sheetView workbookViewId="0">
      <selection activeCell="B2" sqref="B2"/>
    </sheetView>
  </sheetViews>
  <sheetFormatPr defaultRowHeight="12.75" x14ac:dyDescent="0.2"/>
  <cols>
    <col min="1" max="1" width="4.5703125" style="2" customWidth="1"/>
    <col min="2" max="2" width="34.85546875" style="1" customWidth="1"/>
    <col min="3" max="3" width="6.5703125" style="9" customWidth="1"/>
    <col min="4" max="4" width="8.28515625" style="10" customWidth="1"/>
    <col min="5" max="5" width="7.5703125" style="10" customWidth="1"/>
    <col min="6" max="6" width="5.7109375" style="10" customWidth="1"/>
    <col min="7" max="7" width="8.85546875" style="10" customWidth="1"/>
    <col min="8" max="8" width="8.28515625" style="10" customWidth="1"/>
    <col min="9" max="9" width="8.42578125" style="10" customWidth="1"/>
    <col min="10" max="10" width="10.85546875" style="10" customWidth="1"/>
    <col min="11" max="11" width="11.28515625" style="10" customWidth="1"/>
    <col min="12" max="12" width="11.28515625" style="9" customWidth="1"/>
    <col min="13" max="13" width="10.5703125" style="9" customWidth="1"/>
    <col min="14" max="14" width="11.28515625" style="9" customWidth="1"/>
    <col min="15" max="15" width="12.7109375" style="9" customWidth="1"/>
    <col min="16" max="16" width="14.5703125" style="2" customWidth="1"/>
    <col min="17" max="16384" width="9.140625" style="2"/>
  </cols>
  <sheetData>
    <row r="2" spans="1:28" ht="21" customHeight="1" x14ac:dyDescent="0.25">
      <c r="B2" s="39" t="s">
        <v>272</v>
      </c>
      <c r="C2" s="220" t="s">
        <v>174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37"/>
      <c r="P2" s="37"/>
      <c r="Q2" s="37"/>
      <c r="R2" s="37"/>
      <c r="S2" s="37"/>
    </row>
    <row r="3" spans="1:28" ht="9.75" customHeight="1" x14ac:dyDescent="0.25">
      <c r="B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8" ht="16.5" customHeight="1" x14ac:dyDescent="0.25">
      <c r="B4" s="40" t="s">
        <v>131</v>
      </c>
      <c r="C4" s="40" t="s">
        <v>132</v>
      </c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/>
    </row>
    <row r="5" spans="1:28" ht="17.25" customHeight="1" x14ac:dyDescent="0.25">
      <c r="B5" s="194" t="s">
        <v>133</v>
      </c>
      <c r="C5" s="40" t="s">
        <v>175</v>
      </c>
      <c r="D5" s="9"/>
      <c r="E5" s="41"/>
      <c r="F5" s="41"/>
      <c r="G5" s="2"/>
      <c r="H5" s="41"/>
      <c r="I5" s="41"/>
      <c r="J5" s="41"/>
      <c r="K5" s="41"/>
      <c r="L5" s="41"/>
      <c r="M5" s="41"/>
      <c r="N5" s="41"/>
      <c r="O5" s="41"/>
      <c r="P5" s="41"/>
      <c r="Q5"/>
      <c r="R5" s="41"/>
    </row>
    <row r="6" spans="1:28" s="41" customFormat="1" ht="17.25" customHeight="1" x14ac:dyDescent="0.25">
      <c r="B6" s="40" t="s">
        <v>134</v>
      </c>
      <c r="C6" s="40" t="s">
        <v>135</v>
      </c>
      <c r="AB6" s="42"/>
    </row>
    <row r="7" spans="1:28" x14ac:dyDescent="0.2">
      <c r="B7" s="2"/>
      <c r="C7" s="36"/>
      <c r="D7" s="9"/>
      <c r="E7" s="35"/>
      <c r="F7" s="11"/>
      <c r="G7" s="11"/>
      <c r="H7" s="2"/>
      <c r="I7" s="2"/>
      <c r="J7" s="2"/>
      <c r="K7" s="312"/>
      <c r="L7" s="6"/>
      <c r="M7" s="310"/>
      <c r="N7" s="6"/>
      <c r="O7" s="310"/>
      <c r="Q7"/>
    </row>
    <row r="8" spans="1:28" s="26" customFormat="1" ht="9" customHeight="1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</row>
    <row r="9" spans="1:28" s="26" customFormat="1" ht="5.25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28" s="12" customFormat="1" ht="19.5" customHeight="1" x14ac:dyDescent="0.15">
      <c r="A10" s="233" t="s">
        <v>24</v>
      </c>
      <c r="B10" s="227" t="s">
        <v>6</v>
      </c>
      <c r="C10" s="224" t="s">
        <v>7</v>
      </c>
      <c r="D10" s="229" t="s">
        <v>8</v>
      </c>
      <c r="E10" s="231" t="s">
        <v>262</v>
      </c>
      <c r="F10" s="231" t="s">
        <v>263</v>
      </c>
      <c r="G10" s="226" t="s">
        <v>264</v>
      </c>
      <c r="H10" s="226"/>
      <c r="I10" s="226"/>
      <c r="J10" s="231" t="s">
        <v>265</v>
      </c>
      <c r="K10" s="226" t="s">
        <v>266</v>
      </c>
      <c r="L10" s="226"/>
      <c r="M10" s="226"/>
      <c r="N10" s="222" t="s">
        <v>267</v>
      </c>
    </row>
    <row r="11" spans="1:28" s="12" customFormat="1" ht="18" customHeight="1" thickBot="1" x14ac:dyDescent="0.2">
      <c r="A11" s="234"/>
      <c r="B11" s="228"/>
      <c r="C11" s="225"/>
      <c r="D11" s="230"/>
      <c r="E11" s="232"/>
      <c r="F11" s="232"/>
      <c r="G11" s="309" t="s">
        <v>268</v>
      </c>
      <c r="H11" s="309" t="s">
        <v>269</v>
      </c>
      <c r="I11" s="309" t="s">
        <v>270</v>
      </c>
      <c r="J11" s="232"/>
      <c r="K11" s="309" t="s">
        <v>268</v>
      </c>
      <c r="L11" s="309" t="s">
        <v>269</v>
      </c>
      <c r="M11" s="309" t="s">
        <v>270</v>
      </c>
      <c r="N11" s="223"/>
    </row>
    <row r="12" spans="1:28" s="12" customFormat="1" ht="10.5" x14ac:dyDescent="0.15">
      <c r="A12" s="156"/>
      <c r="B12" s="157"/>
      <c r="C12" s="156"/>
      <c r="D12" s="158"/>
      <c r="E12" s="159"/>
      <c r="F12" s="159"/>
      <c r="G12" s="160"/>
      <c r="H12" s="160"/>
      <c r="I12" s="160"/>
      <c r="J12" s="159"/>
      <c r="K12" s="160"/>
      <c r="L12" s="160"/>
      <c r="M12" s="160"/>
      <c r="N12" s="160"/>
      <c r="O12" s="161"/>
    </row>
    <row r="13" spans="1:28" s="16" customFormat="1" ht="19.5" customHeight="1" thickBot="1" x14ac:dyDescent="0.2">
      <c r="A13" s="327">
        <v>1</v>
      </c>
      <c r="B13" s="327" t="s">
        <v>180</v>
      </c>
      <c r="C13" s="328"/>
      <c r="D13" s="329"/>
      <c r="E13" s="329"/>
      <c r="F13" s="329"/>
      <c r="G13" s="330"/>
      <c r="H13" s="18"/>
      <c r="I13" s="14"/>
      <c r="J13" s="14"/>
      <c r="K13" s="14"/>
      <c r="L13" s="17"/>
      <c r="M13" s="17"/>
      <c r="N13" s="17"/>
      <c r="O13" s="17"/>
    </row>
    <row r="14" spans="1:28" s="16" customFormat="1" ht="28.5" customHeight="1" x14ac:dyDescent="0.2">
      <c r="A14" s="347" t="s">
        <v>25</v>
      </c>
      <c r="B14" s="348" t="s">
        <v>181</v>
      </c>
      <c r="C14" s="349" t="s">
        <v>182</v>
      </c>
      <c r="D14" s="350">
        <v>1</v>
      </c>
      <c r="E14" s="351"/>
      <c r="F14" s="351"/>
      <c r="G14" s="352"/>
      <c r="H14" s="27"/>
      <c r="I14" s="31"/>
      <c r="J14" s="27"/>
      <c r="K14" s="27"/>
      <c r="L14" s="27"/>
      <c r="M14" s="27"/>
      <c r="N14" s="28"/>
      <c r="O14" s="19"/>
    </row>
    <row r="15" spans="1:28" ht="25.5" x14ac:dyDescent="0.2">
      <c r="A15" s="294" t="s">
        <v>26</v>
      </c>
      <c r="B15" s="295" t="s">
        <v>183</v>
      </c>
      <c r="C15" s="296" t="s">
        <v>3</v>
      </c>
      <c r="D15" s="299">
        <v>64</v>
      </c>
      <c r="E15" s="297"/>
      <c r="F15" s="297"/>
      <c r="G15" s="298"/>
      <c r="H15" s="21"/>
      <c r="I15" s="23"/>
      <c r="J15" s="21"/>
      <c r="K15" s="21"/>
      <c r="L15" s="21"/>
      <c r="M15" s="21"/>
      <c r="N15" s="29"/>
      <c r="O15" s="82"/>
    </row>
    <row r="16" spans="1:28" s="16" customFormat="1" x14ac:dyDescent="0.15">
      <c r="A16" s="294" t="s">
        <v>27</v>
      </c>
      <c r="B16" s="295" t="s">
        <v>184</v>
      </c>
      <c r="C16" s="296" t="s">
        <v>185</v>
      </c>
      <c r="D16" s="299">
        <v>64</v>
      </c>
      <c r="E16" s="297"/>
      <c r="F16" s="297"/>
      <c r="G16" s="298"/>
      <c r="H16" s="21"/>
      <c r="I16" s="346"/>
      <c r="J16" s="21"/>
      <c r="K16" s="21"/>
      <c r="L16" s="21"/>
      <c r="M16" s="21"/>
      <c r="N16" s="353"/>
      <c r="O16" s="17"/>
    </row>
    <row r="17" spans="1:17" ht="13.5" thickBot="1" x14ac:dyDescent="0.25">
      <c r="A17" s="354" t="s">
        <v>28</v>
      </c>
      <c r="B17" s="355" t="s">
        <v>186</v>
      </c>
      <c r="C17" s="356" t="s">
        <v>182</v>
      </c>
      <c r="D17" s="357">
        <v>1</v>
      </c>
      <c r="E17" s="357"/>
      <c r="F17" s="357"/>
      <c r="G17" s="358"/>
      <c r="H17" s="92"/>
      <c r="I17" s="74"/>
      <c r="J17" s="92"/>
      <c r="K17" s="71"/>
      <c r="L17" s="71"/>
      <c r="M17" s="71"/>
      <c r="N17" s="72"/>
      <c r="O17" s="19"/>
    </row>
    <row r="18" spans="1:17" ht="13.5" thickBot="1" x14ac:dyDescent="0.25">
      <c r="A18" s="331"/>
      <c r="B18" s="7" t="s">
        <v>2</v>
      </c>
      <c r="C18" s="6"/>
      <c r="D18" s="5"/>
      <c r="E18" s="5"/>
      <c r="F18" s="5"/>
      <c r="G18" s="18"/>
      <c r="H18" s="19"/>
      <c r="I18" s="5"/>
      <c r="J18" s="19"/>
      <c r="K18" s="19"/>
      <c r="L18" s="19"/>
      <c r="M18" s="19"/>
      <c r="N18" s="320"/>
      <c r="O18" s="19"/>
    </row>
    <row r="19" spans="1:17" x14ac:dyDescent="0.2">
      <c r="A19" s="331"/>
      <c r="B19" s="332"/>
      <c r="C19" s="333"/>
      <c r="D19" s="334"/>
      <c r="E19" s="334"/>
      <c r="F19" s="334"/>
      <c r="G19" s="335"/>
      <c r="H19" s="19"/>
      <c r="I19" s="5"/>
      <c r="J19" s="19"/>
      <c r="K19" s="19"/>
      <c r="L19" s="19"/>
      <c r="M19" s="19"/>
      <c r="N19" s="19"/>
      <c r="O19" s="82"/>
    </row>
    <row r="20" spans="1:17" s="16" customFormat="1" ht="15.75" thickBot="1" x14ac:dyDescent="0.2">
      <c r="A20" s="327">
        <v>2</v>
      </c>
      <c r="B20" s="327" t="s">
        <v>97</v>
      </c>
      <c r="C20" s="333"/>
      <c r="D20" s="334"/>
      <c r="E20" s="329"/>
      <c r="F20" s="329"/>
      <c r="G20" s="330"/>
      <c r="H20" s="19"/>
      <c r="I20" s="18"/>
      <c r="J20" s="19"/>
      <c r="K20" s="19"/>
      <c r="L20" s="19"/>
      <c r="M20" s="19"/>
      <c r="N20" s="17"/>
      <c r="O20" s="17"/>
    </row>
    <row r="21" spans="1:17" ht="13.5" thickBot="1" x14ac:dyDescent="0.25">
      <c r="A21" s="359" t="s">
        <v>31</v>
      </c>
      <c r="B21" s="360" t="s">
        <v>187</v>
      </c>
      <c r="C21" s="361" t="s">
        <v>182</v>
      </c>
      <c r="D21" s="362">
        <v>1</v>
      </c>
      <c r="E21" s="363"/>
      <c r="F21" s="363"/>
      <c r="G21" s="364"/>
      <c r="H21" s="202"/>
      <c r="I21" s="201"/>
      <c r="J21" s="202"/>
      <c r="K21" s="203"/>
      <c r="L21" s="203"/>
      <c r="M21" s="203"/>
      <c r="N21" s="204"/>
      <c r="O21" s="308"/>
    </row>
    <row r="22" spans="1:17" ht="13.5" thickBot="1" x14ac:dyDescent="0.25">
      <c r="A22" s="331"/>
      <c r="B22" s="7" t="s">
        <v>2</v>
      </c>
      <c r="C22" s="6"/>
      <c r="D22" s="5"/>
      <c r="E22" s="5"/>
      <c r="F22" s="5"/>
      <c r="G22" s="18"/>
      <c r="H22" s="19"/>
      <c r="I22" s="5"/>
      <c r="J22" s="19"/>
      <c r="K22" s="19"/>
      <c r="L22" s="19"/>
      <c r="M22" s="19"/>
      <c r="N22" s="320"/>
      <c r="O22" s="308"/>
    </row>
    <row r="23" spans="1:17" x14ac:dyDescent="0.2">
      <c r="A23" s="331"/>
      <c r="B23" s="338"/>
      <c r="C23" s="333"/>
      <c r="D23" s="336"/>
      <c r="E23" s="334"/>
      <c r="F23" s="334"/>
      <c r="G23" s="337"/>
      <c r="H23" s="19"/>
      <c r="I23" s="5"/>
      <c r="J23" s="19"/>
      <c r="K23" s="19"/>
      <c r="L23" s="19"/>
      <c r="M23" s="19"/>
      <c r="N23" s="19"/>
      <c r="O23" s="82"/>
    </row>
    <row r="24" spans="1:17" s="16" customFormat="1" ht="15.75" thickBot="1" x14ac:dyDescent="0.2">
      <c r="A24" s="327">
        <v>3</v>
      </c>
      <c r="B24" s="327" t="s">
        <v>188</v>
      </c>
      <c r="C24" s="328"/>
      <c r="D24" s="329"/>
      <c r="E24" s="329"/>
      <c r="F24" s="329"/>
      <c r="G24" s="330"/>
      <c r="H24" s="19"/>
      <c r="I24" s="18"/>
      <c r="J24" s="19"/>
      <c r="K24" s="19"/>
      <c r="L24" s="19"/>
      <c r="M24" s="19"/>
      <c r="N24" s="17"/>
      <c r="O24" s="17"/>
    </row>
    <row r="25" spans="1:17" ht="25.5" x14ac:dyDescent="0.2">
      <c r="A25" s="387" t="s">
        <v>34</v>
      </c>
      <c r="B25" s="367" t="s">
        <v>189</v>
      </c>
      <c r="C25" s="368" t="s">
        <v>185</v>
      </c>
      <c r="D25" s="368">
        <v>134</v>
      </c>
      <c r="E25" s="369"/>
      <c r="F25" s="351"/>
      <c r="G25" s="370"/>
      <c r="H25" s="31"/>
      <c r="I25" s="31"/>
      <c r="J25" s="31"/>
      <c r="K25" s="31"/>
      <c r="L25" s="30"/>
      <c r="M25" s="30"/>
      <c r="N25" s="371"/>
      <c r="O25" s="6"/>
    </row>
    <row r="26" spans="1:17" ht="25.5" x14ac:dyDescent="0.2">
      <c r="A26" s="393" t="s">
        <v>35</v>
      </c>
      <c r="B26" s="389" t="s">
        <v>190</v>
      </c>
      <c r="C26" s="301" t="s">
        <v>185</v>
      </c>
      <c r="D26" s="301">
        <v>16</v>
      </c>
      <c r="E26" s="302"/>
      <c r="F26" s="297"/>
      <c r="G26" s="303"/>
      <c r="H26" s="145"/>
      <c r="I26" s="137"/>
      <c r="J26" s="145"/>
      <c r="K26" s="138"/>
      <c r="L26" s="138"/>
      <c r="M26" s="138"/>
      <c r="N26" s="141"/>
      <c r="O26" s="308"/>
    </row>
    <row r="27" spans="1:17" ht="25.5" x14ac:dyDescent="0.2">
      <c r="A27" s="388" t="s">
        <v>36</v>
      </c>
      <c r="B27" s="389" t="s">
        <v>191</v>
      </c>
      <c r="C27" s="301" t="s">
        <v>185</v>
      </c>
      <c r="D27" s="301">
        <v>16</v>
      </c>
      <c r="E27" s="302"/>
      <c r="F27" s="297"/>
      <c r="G27" s="303"/>
      <c r="H27" s="21"/>
      <c r="I27" s="23"/>
      <c r="J27" s="21"/>
      <c r="K27" s="21"/>
      <c r="L27" s="21"/>
      <c r="M27" s="21"/>
      <c r="N27" s="29"/>
      <c r="O27" s="82"/>
    </row>
    <row r="28" spans="1:17" ht="25.5" x14ac:dyDescent="0.2">
      <c r="A28" s="388" t="s">
        <v>37</v>
      </c>
      <c r="B28" s="389" t="s">
        <v>192</v>
      </c>
      <c r="C28" s="301" t="s">
        <v>185</v>
      </c>
      <c r="D28" s="301">
        <v>16</v>
      </c>
      <c r="E28" s="302"/>
      <c r="F28" s="297"/>
      <c r="G28" s="303"/>
      <c r="H28" s="21"/>
      <c r="I28" s="23"/>
      <c r="J28" s="21"/>
      <c r="K28" s="21"/>
      <c r="L28" s="21"/>
      <c r="M28" s="21"/>
      <c r="N28" s="29"/>
      <c r="O28" s="82"/>
    </row>
    <row r="29" spans="1:17" s="8" customFormat="1" ht="15.75" customHeight="1" x14ac:dyDescent="0.2">
      <c r="A29" s="388" t="s">
        <v>343</v>
      </c>
      <c r="B29" s="389" t="s">
        <v>193</v>
      </c>
      <c r="C29" s="301" t="s">
        <v>185</v>
      </c>
      <c r="D29" s="301">
        <v>20</v>
      </c>
      <c r="E29" s="302"/>
      <c r="F29" s="297"/>
      <c r="G29" s="303"/>
      <c r="H29" s="43"/>
      <c r="I29" s="43"/>
      <c r="J29" s="43"/>
      <c r="K29" s="106"/>
      <c r="L29" s="106"/>
      <c r="M29" s="106"/>
      <c r="N29" s="372"/>
      <c r="O29" s="98"/>
      <c r="P29" s="154"/>
      <c r="Q29" s="132"/>
    </row>
    <row r="30" spans="1:17" s="8" customFormat="1" ht="25.5" x14ac:dyDescent="0.2">
      <c r="A30" s="388" t="s">
        <v>344</v>
      </c>
      <c r="B30" s="389" t="s">
        <v>194</v>
      </c>
      <c r="C30" s="301" t="s">
        <v>185</v>
      </c>
      <c r="D30" s="301">
        <v>13</v>
      </c>
      <c r="E30" s="302"/>
      <c r="F30" s="297"/>
      <c r="G30" s="303"/>
      <c r="H30" s="43"/>
      <c r="I30" s="43"/>
      <c r="J30" s="43"/>
      <c r="K30" s="106"/>
      <c r="L30" s="106"/>
      <c r="M30" s="106"/>
      <c r="N30" s="372"/>
      <c r="O30" s="98"/>
      <c r="P30" s="154"/>
      <c r="Q30" s="132"/>
    </row>
    <row r="31" spans="1:17" ht="25.5" x14ac:dyDescent="0.2">
      <c r="A31" s="390" t="s">
        <v>345</v>
      </c>
      <c r="B31" s="389" t="s">
        <v>195</v>
      </c>
      <c r="C31" s="301" t="s">
        <v>185</v>
      </c>
      <c r="D31" s="301">
        <v>31</v>
      </c>
      <c r="E31" s="302"/>
      <c r="F31" s="297"/>
      <c r="G31" s="303"/>
      <c r="H31" s="84"/>
      <c r="I31" s="84"/>
      <c r="J31" s="84"/>
      <c r="K31" s="21"/>
      <c r="L31" s="106"/>
      <c r="M31" s="106"/>
      <c r="N31" s="372"/>
      <c r="O31" s="98"/>
      <c r="P31" s="154"/>
    </row>
    <row r="32" spans="1:17" ht="25.5" x14ac:dyDescent="0.2">
      <c r="A32" s="390" t="s">
        <v>346</v>
      </c>
      <c r="B32" s="389" t="s">
        <v>196</v>
      </c>
      <c r="C32" s="301" t="s">
        <v>185</v>
      </c>
      <c r="D32" s="301">
        <v>20</v>
      </c>
      <c r="E32" s="302"/>
      <c r="F32" s="297"/>
      <c r="G32" s="303"/>
      <c r="H32" s="89"/>
      <c r="I32" s="90"/>
      <c r="J32" s="90"/>
      <c r="K32" s="90"/>
      <c r="L32" s="21"/>
      <c r="M32" s="21"/>
      <c r="N32" s="29"/>
      <c r="O32" s="19"/>
    </row>
    <row r="33" spans="1:17" ht="25.5" x14ac:dyDescent="0.2">
      <c r="A33" s="388" t="s">
        <v>347</v>
      </c>
      <c r="B33" s="389" t="s">
        <v>197</v>
      </c>
      <c r="C33" s="301" t="s">
        <v>185</v>
      </c>
      <c r="D33" s="301">
        <v>2</v>
      </c>
      <c r="E33" s="302"/>
      <c r="F33" s="297"/>
      <c r="G33" s="303"/>
      <c r="H33" s="89"/>
      <c r="I33" s="90"/>
      <c r="J33" s="90"/>
      <c r="K33" s="90"/>
      <c r="L33" s="21"/>
      <c r="M33" s="21"/>
      <c r="N33" s="29"/>
      <c r="O33" s="19"/>
    </row>
    <row r="34" spans="1:17" s="45" customFormat="1" ht="25.5" x14ac:dyDescent="0.2">
      <c r="A34" s="388" t="s">
        <v>348</v>
      </c>
      <c r="B34" s="389" t="s">
        <v>198</v>
      </c>
      <c r="C34" s="301" t="s">
        <v>185</v>
      </c>
      <c r="D34" s="301">
        <v>134</v>
      </c>
      <c r="E34" s="302"/>
      <c r="F34" s="297"/>
      <c r="G34" s="303"/>
      <c r="H34" s="90"/>
      <c r="I34" s="365"/>
      <c r="J34" s="90"/>
      <c r="K34" s="21"/>
      <c r="L34" s="21"/>
      <c r="M34" s="21"/>
      <c r="N34" s="373"/>
      <c r="O34" s="19"/>
      <c r="Q34" s="2"/>
    </row>
    <row r="35" spans="1:17" x14ac:dyDescent="0.2">
      <c r="A35" s="388" t="s">
        <v>349</v>
      </c>
      <c r="B35" s="389" t="s">
        <v>199</v>
      </c>
      <c r="C35" s="301" t="s">
        <v>185</v>
      </c>
      <c r="D35" s="301">
        <v>132</v>
      </c>
      <c r="E35" s="302"/>
      <c r="F35" s="297"/>
      <c r="G35" s="303"/>
      <c r="H35" s="90"/>
      <c r="I35" s="84"/>
      <c r="J35" s="90"/>
      <c r="K35" s="366"/>
      <c r="L35" s="21"/>
      <c r="M35" s="21"/>
      <c r="N35" s="29"/>
      <c r="O35" s="19"/>
    </row>
    <row r="36" spans="1:17" ht="38.25" x14ac:dyDescent="0.2">
      <c r="A36" s="388" t="s">
        <v>350</v>
      </c>
      <c r="B36" s="389" t="s">
        <v>200</v>
      </c>
      <c r="C36" s="301" t="s">
        <v>185</v>
      </c>
      <c r="D36" s="301">
        <v>2</v>
      </c>
      <c r="E36" s="302"/>
      <c r="F36" s="297"/>
      <c r="G36" s="303"/>
      <c r="H36" s="90"/>
      <c r="I36" s="90"/>
      <c r="J36" s="90"/>
      <c r="K36" s="21"/>
      <c r="L36" s="21"/>
      <c r="M36" s="21"/>
      <c r="N36" s="29"/>
      <c r="O36" s="19"/>
    </row>
    <row r="37" spans="1:17" ht="25.5" x14ac:dyDescent="0.2">
      <c r="A37" s="388" t="s">
        <v>351</v>
      </c>
      <c r="B37" s="389" t="s">
        <v>201</v>
      </c>
      <c r="C37" s="301" t="s">
        <v>185</v>
      </c>
      <c r="D37" s="301">
        <v>134</v>
      </c>
      <c r="E37" s="302"/>
      <c r="F37" s="297"/>
      <c r="G37" s="303"/>
      <c r="H37" s="23"/>
      <c r="I37" s="23"/>
      <c r="J37" s="23"/>
      <c r="K37" s="23"/>
      <c r="L37" s="20"/>
      <c r="M37" s="20"/>
      <c r="N37" s="374"/>
      <c r="O37" s="6"/>
    </row>
    <row r="38" spans="1:17" x14ac:dyDescent="0.2">
      <c r="A38" s="388" t="s">
        <v>352</v>
      </c>
      <c r="B38" s="389" t="s">
        <v>202</v>
      </c>
      <c r="C38" s="301" t="s">
        <v>185</v>
      </c>
      <c r="D38" s="301">
        <v>134</v>
      </c>
      <c r="E38" s="302"/>
      <c r="F38" s="297"/>
      <c r="G38" s="303"/>
      <c r="H38" s="23"/>
      <c r="I38" s="23"/>
      <c r="J38" s="23"/>
      <c r="K38" s="23"/>
      <c r="L38" s="20"/>
      <c r="M38" s="20"/>
      <c r="N38" s="374"/>
      <c r="O38" s="6"/>
    </row>
    <row r="39" spans="1:17" x14ac:dyDescent="0.2">
      <c r="A39" s="390" t="s">
        <v>353</v>
      </c>
      <c r="B39" s="389" t="s">
        <v>203</v>
      </c>
      <c r="C39" s="301" t="s">
        <v>182</v>
      </c>
      <c r="D39" s="301">
        <v>134</v>
      </c>
      <c r="E39" s="302"/>
      <c r="F39" s="297"/>
      <c r="G39" s="303"/>
      <c r="H39" s="23"/>
      <c r="I39" s="23"/>
      <c r="J39" s="23"/>
      <c r="K39" s="23"/>
      <c r="L39" s="20"/>
      <c r="M39" s="20"/>
      <c r="N39" s="374"/>
    </row>
    <row r="40" spans="1:17" ht="25.5" x14ac:dyDescent="0.2">
      <c r="A40" s="390" t="s">
        <v>354</v>
      </c>
      <c r="B40" s="389" t="s">
        <v>204</v>
      </c>
      <c r="C40" s="301" t="s">
        <v>4</v>
      </c>
      <c r="D40" s="301">
        <v>210</v>
      </c>
      <c r="E40" s="302"/>
      <c r="F40" s="297"/>
      <c r="G40" s="303"/>
      <c r="H40" s="23"/>
      <c r="I40" s="23"/>
      <c r="J40" s="23"/>
      <c r="K40" s="23"/>
      <c r="L40" s="20"/>
      <c r="M40" s="20"/>
      <c r="N40" s="374"/>
    </row>
    <row r="41" spans="1:17" x14ac:dyDescent="0.2">
      <c r="A41" s="388" t="s">
        <v>355</v>
      </c>
      <c r="B41" s="389" t="s">
        <v>205</v>
      </c>
      <c r="C41" s="301" t="s">
        <v>4</v>
      </c>
      <c r="D41" s="301">
        <v>1290</v>
      </c>
      <c r="E41" s="302"/>
      <c r="F41" s="297"/>
      <c r="G41" s="303"/>
      <c r="H41" s="23"/>
      <c r="I41" s="23"/>
      <c r="J41" s="23"/>
      <c r="K41" s="23"/>
      <c r="L41" s="20"/>
      <c r="M41" s="20"/>
      <c r="N41" s="374"/>
    </row>
    <row r="42" spans="1:17" x14ac:dyDescent="0.2">
      <c r="A42" s="388" t="s">
        <v>356</v>
      </c>
      <c r="B42" s="389" t="s">
        <v>206</v>
      </c>
      <c r="C42" s="301" t="s">
        <v>4</v>
      </c>
      <c r="D42" s="301">
        <v>42</v>
      </c>
      <c r="E42" s="302"/>
      <c r="F42" s="297"/>
      <c r="G42" s="303"/>
      <c r="H42" s="23"/>
      <c r="I42" s="23"/>
      <c r="J42" s="23"/>
      <c r="K42" s="23"/>
      <c r="L42" s="20"/>
      <c r="M42" s="20"/>
      <c r="N42" s="374"/>
    </row>
    <row r="43" spans="1:17" x14ac:dyDescent="0.2">
      <c r="A43" s="388" t="s">
        <v>357</v>
      </c>
      <c r="B43" s="389" t="s">
        <v>207</v>
      </c>
      <c r="C43" s="301" t="s">
        <v>4</v>
      </c>
      <c r="D43" s="301">
        <v>1180</v>
      </c>
      <c r="E43" s="302"/>
      <c r="F43" s="297"/>
      <c r="G43" s="303"/>
      <c r="H43" s="23"/>
      <c r="I43" s="23"/>
      <c r="J43" s="23"/>
      <c r="K43" s="23"/>
      <c r="L43" s="20"/>
      <c r="M43" s="20"/>
      <c r="N43" s="374"/>
    </row>
    <row r="44" spans="1:17" x14ac:dyDescent="0.2">
      <c r="A44" s="388" t="s">
        <v>358</v>
      </c>
      <c r="B44" s="389" t="s">
        <v>208</v>
      </c>
      <c r="C44" s="301" t="s">
        <v>4</v>
      </c>
      <c r="D44" s="301">
        <v>79</v>
      </c>
      <c r="E44" s="302"/>
      <c r="F44" s="297"/>
      <c r="G44" s="303"/>
      <c r="H44" s="23"/>
      <c r="I44" s="23"/>
      <c r="J44" s="23"/>
      <c r="K44" s="23"/>
      <c r="L44" s="20"/>
      <c r="M44" s="20"/>
      <c r="N44" s="374"/>
    </row>
    <row r="45" spans="1:17" x14ac:dyDescent="0.2">
      <c r="A45" s="388" t="s">
        <v>359</v>
      </c>
      <c r="B45" s="389" t="s">
        <v>209</v>
      </c>
      <c r="C45" s="301" t="s">
        <v>4</v>
      </c>
      <c r="D45" s="301">
        <v>84</v>
      </c>
      <c r="E45" s="302"/>
      <c r="F45" s="297"/>
      <c r="G45" s="303"/>
      <c r="H45" s="23"/>
      <c r="I45" s="23"/>
      <c r="J45" s="23"/>
      <c r="K45" s="23"/>
      <c r="L45" s="20"/>
      <c r="M45" s="20"/>
      <c r="N45" s="374"/>
    </row>
    <row r="46" spans="1:17" x14ac:dyDescent="0.2">
      <c r="A46" s="388" t="s">
        <v>360</v>
      </c>
      <c r="B46" s="389" t="s">
        <v>210</v>
      </c>
      <c r="C46" s="301" t="s">
        <v>4</v>
      </c>
      <c r="D46" s="301">
        <v>43</v>
      </c>
      <c r="E46" s="302"/>
      <c r="F46" s="297"/>
      <c r="G46" s="303"/>
      <c r="H46" s="23"/>
      <c r="I46" s="23"/>
      <c r="J46" s="23"/>
      <c r="K46" s="23"/>
      <c r="L46" s="20"/>
      <c r="M46" s="20"/>
      <c r="N46" s="374"/>
    </row>
    <row r="47" spans="1:17" x14ac:dyDescent="0.2">
      <c r="A47" s="388" t="s">
        <v>361</v>
      </c>
      <c r="B47" s="389" t="s">
        <v>211</v>
      </c>
      <c r="C47" s="301" t="s">
        <v>4</v>
      </c>
      <c r="D47" s="301">
        <v>8</v>
      </c>
      <c r="E47" s="302"/>
      <c r="F47" s="297"/>
      <c r="G47" s="303"/>
      <c r="H47" s="23"/>
      <c r="I47" s="23"/>
      <c r="J47" s="23"/>
      <c r="K47" s="23"/>
      <c r="L47" s="20"/>
      <c r="M47" s="20"/>
      <c r="N47" s="374"/>
    </row>
    <row r="48" spans="1:17" x14ac:dyDescent="0.2">
      <c r="A48" s="388" t="s">
        <v>362</v>
      </c>
      <c r="B48" s="389" t="s">
        <v>212</v>
      </c>
      <c r="C48" s="301" t="s">
        <v>182</v>
      </c>
      <c r="D48" s="301">
        <v>1</v>
      </c>
      <c r="E48" s="302"/>
      <c r="F48" s="297"/>
      <c r="G48" s="300"/>
      <c r="H48" s="23"/>
      <c r="I48" s="23"/>
      <c r="J48" s="23"/>
      <c r="K48" s="23"/>
      <c r="L48" s="20"/>
      <c r="M48" s="20"/>
      <c r="N48" s="374"/>
    </row>
    <row r="49" spans="1:14" x14ac:dyDescent="0.2">
      <c r="A49" s="388" t="s">
        <v>363</v>
      </c>
      <c r="B49" s="389" t="s">
        <v>213</v>
      </c>
      <c r="C49" s="301" t="s">
        <v>4</v>
      </c>
      <c r="D49" s="304">
        <v>600</v>
      </c>
      <c r="E49" s="302"/>
      <c r="F49" s="297"/>
      <c r="G49" s="303"/>
      <c r="H49" s="23"/>
      <c r="I49" s="23"/>
      <c r="J49" s="23"/>
      <c r="K49" s="23"/>
      <c r="L49" s="20"/>
      <c r="M49" s="20"/>
      <c r="N49" s="374"/>
    </row>
    <row r="50" spans="1:14" x14ac:dyDescent="0.2">
      <c r="A50" s="388" t="s">
        <v>364</v>
      </c>
      <c r="B50" s="389" t="s">
        <v>214</v>
      </c>
      <c r="C50" s="301" t="s">
        <v>4</v>
      </c>
      <c r="D50" s="304">
        <v>42</v>
      </c>
      <c r="E50" s="302"/>
      <c r="F50" s="297"/>
      <c r="G50" s="303"/>
      <c r="H50" s="23"/>
      <c r="I50" s="23"/>
      <c r="J50" s="23"/>
      <c r="K50" s="23"/>
      <c r="L50" s="20"/>
      <c r="M50" s="20"/>
      <c r="N50" s="374"/>
    </row>
    <row r="51" spans="1:14" x14ac:dyDescent="0.2">
      <c r="A51" s="388" t="s">
        <v>365</v>
      </c>
      <c r="B51" s="389" t="s">
        <v>215</v>
      </c>
      <c r="C51" s="301" t="s">
        <v>4</v>
      </c>
      <c r="D51" s="304">
        <v>1180</v>
      </c>
      <c r="E51" s="302"/>
      <c r="F51" s="297"/>
      <c r="G51" s="303"/>
      <c r="H51" s="23"/>
      <c r="I51" s="23"/>
      <c r="J51" s="23"/>
      <c r="K51" s="23"/>
      <c r="L51" s="20"/>
      <c r="M51" s="20"/>
      <c r="N51" s="374"/>
    </row>
    <row r="52" spans="1:14" x14ac:dyDescent="0.2">
      <c r="A52" s="388" t="s">
        <v>366</v>
      </c>
      <c r="B52" s="389" t="s">
        <v>216</v>
      </c>
      <c r="C52" s="301" t="s">
        <v>4</v>
      </c>
      <c r="D52" s="304">
        <v>79</v>
      </c>
      <c r="E52" s="302"/>
      <c r="F52" s="297"/>
      <c r="G52" s="303"/>
      <c r="H52" s="23"/>
      <c r="I52" s="23"/>
      <c r="J52" s="23"/>
      <c r="K52" s="23"/>
      <c r="L52" s="20"/>
      <c r="M52" s="20"/>
      <c r="N52" s="374"/>
    </row>
    <row r="53" spans="1:14" x14ac:dyDescent="0.2">
      <c r="A53" s="388" t="s">
        <v>367</v>
      </c>
      <c r="B53" s="389" t="s">
        <v>217</v>
      </c>
      <c r="C53" s="301" t="s">
        <v>4</v>
      </c>
      <c r="D53" s="304">
        <v>84</v>
      </c>
      <c r="E53" s="302"/>
      <c r="F53" s="297"/>
      <c r="G53" s="303"/>
      <c r="H53" s="23"/>
      <c r="I53" s="23"/>
      <c r="J53" s="23"/>
      <c r="K53" s="23"/>
      <c r="L53" s="20"/>
      <c r="M53" s="20"/>
      <c r="N53" s="374"/>
    </row>
    <row r="54" spans="1:14" x14ac:dyDescent="0.2">
      <c r="A54" s="388" t="s">
        <v>368</v>
      </c>
      <c r="B54" s="389" t="s">
        <v>218</v>
      </c>
      <c r="C54" s="301" t="s">
        <v>4</v>
      </c>
      <c r="D54" s="304">
        <v>43</v>
      </c>
      <c r="E54" s="302"/>
      <c r="F54" s="297"/>
      <c r="G54" s="303"/>
      <c r="H54" s="23"/>
      <c r="I54" s="23"/>
      <c r="J54" s="23"/>
      <c r="K54" s="23"/>
      <c r="L54" s="20"/>
      <c r="M54" s="20"/>
      <c r="N54" s="374"/>
    </row>
    <row r="55" spans="1:14" x14ac:dyDescent="0.2">
      <c r="A55" s="388" t="s">
        <v>369</v>
      </c>
      <c r="B55" s="389" t="s">
        <v>219</v>
      </c>
      <c r="C55" s="301" t="s">
        <v>4</v>
      </c>
      <c r="D55" s="304">
        <v>8</v>
      </c>
      <c r="E55" s="302"/>
      <c r="F55" s="297"/>
      <c r="G55" s="303"/>
      <c r="H55" s="23"/>
      <c r="I55" s="23"/>
      <c r="J55" s="23"/>
      <c r="K55" s="23"/>
      <c r="L55" s="20"/>
      <c r="M55" s="20"/>
      <c r="N55" s="374"/>
    </row>
    <row r="56" spans="1:14" x14ac:dyDescent="0.2">
      <c r="A56" s="388" t="s">
        <v>370</v>
      </c>
      <c r="B56" s="389" t="s">
        <v>220</v>
      </c>
      <c r="C56" s="301" t="s">
        <v>182</v>
      </c>
      <c r="D56" s="304">
        <v>1</v>
      </c>
      <c r="E56" s="302"/>
      <c r="F56" s="297"/>
      <c r="G56" s="300"/>
      <c r="H56" s="23"/>
      <c r="I56" s="23"/>
      <c r="J56" s="23"/>
      <c r="K56" s="23"/>
      <c r="L56" s="20"/>
      <c r="M56" s="20"/>
      <c r="N56" s="374"/>
    </row>
    <row r="57" spans="1:14" x14ac:dyDescent="0.2">
      <c r="A57" s="388" t="s">
        <v>371</v>
      </c>
      <c r="B57" s="389" t="s">
        <v>221</v>
      </c>
      <c r="C57" s="301" t="s">
        <v>0</v>
      </c>
      <c r="D57" s="304">
        <v>292</v>
      </c>
      <c r="E57" s="302"/>
      <c r="F57" s="297"/>
      <c r="G57" s="300"/>
      <c r="H57" s="23"/>
      <c r="I57" s="23"/>
      <c r="J57" s="23"/>
      <c r="K57" s="23"/>
      <c r="L57" s="20"/>
      <c r="M57" s="20"/>
      <c r="N57" s="374"/>
    </row>
    <row r="58" spans="1:14" x14ac:dyDescent="0.2">
      <c r="A58" s="388" t="s">
        <v>372</v>
      </c>
      <c r="B58" s="389" t="s">
        <v>222</v>
      </c>
      <c r="C58" s="301" t="s">
        <v>185</v>
      </c>
      <c r="D58" s="304">
        <v>64</v>
      </c>
      <c r="E58" s="302"/>
      <c r="F58" s="297"/>
      <c r="G58" s="300"/>
      <c r="H58" s="23"/>
      <c r="I58" s="23"/>
      <c r="J58" s="23"/>
      <c r="K58" s="23"/>
      <c r="L58" s="20"/>
      <c r="M58" s="20"/>
      <c r="N58" s="374"/>
    </row>
    <row r="59" spans="1:14" x14ac:dyDescent="0.2">
      <c r="A59" s="388" t="s">
        <v>373</v>
      </c>
      <c r="B59" s="389" t="s">
        <v>223</v>
      </c>
      <c r="C59" s="301" t="s">
        <v>185</v>
      </c>
      <c r="D59" s="304">
        <v>4</v>
      </c>
      <c r="E59" s="302"/>
      <c r="F59" s="297"/>
      <c r="G59" s="303"/>
      <c r="H59" s="23"/>
      <c r="I59" s="23"/>
      <c r="J59" s="23"/>
      <c r="K59" s="23"/>
      <c r="L59" s="20"/>
      <c r="M59" s="20"/>
      <c r="N59" s="374"/>
    </row>
    <row r="60" spans="1:14" x14ac:dyDescent="0.2">
      <c r="A60" s="388" t="s">
        <v>374</v>
      </c>
      <c r="B60" s="389" t="s">
        <v>224</v>
      </c>
      <c r="C60" s="301" t="s">
        <v>185</v>
      </c>
      <c r="D60" s="304">
        <v>2</v>
      </c>
      <c r="E60" s="302"/>
      <c r="F60" s="297"/>
      <c r="G60" s="303"/>
      <c r="H60" s="23"/>
      <c r="I60" s="23"/>
      <c r="J60" s="23"/>
      <c r="K60" s="23"/>
      <c r="L60" s="20"/>
      <c r="M60" s="20"/>
      <c r="N60" s="374"/>
    </row>
    <row r="61" spans="1:14" ht="25.5" x14ac:dyDescent="0.2">
      <c r="A61" s="388" t="s">
        <v>375</v>
      </c>
      <c r="B61" s="389" t="s">
        <v>225</v>
      </c>
      <c r="C61" s="301" t="s">
        <v>185</v>
      </c>
      <c r="D61" s="304">
        <v>15</v>
      </c>
      <c r="E61" s="302"/>
      <c r="F61" s="297"/>
      <c r="G61" s="303"/>
      <c r="H61" s="23"/>
      <c r="I61" s="23"/>
      <c r="J61" s="23"/>
      <c r="K61" s="23"/>
      <c r="L61" s="20"/>
      <c r="M61" s="20"/>
      <c r="N61" s="374"/>
    </row>
    <row r="62" spans="1:14" ht="25.5" x14ac:dyDescent="0.2">
      <c r="A62" s="388" t="s">
        <v>376</v>
      </c>
      <c r="B62" s="389" t="s">
        <v>226</v>
      </c>
      <c r="C62" s="301" t="s">
        <v>185</v>
      </c>
      <c r="D62" s="304">
        <v>1</v>
      </c>
      <c r="E62" s="302"/>
      <c r="F62" s="297"/>
      <c r="G62" s="303"/>
      <c r="H62" s="23"/>
      <c r="I62" s="23"/>
      <c r="J62" s="23"/>
      <c r="K62" s="23"/>
      <c r="L62" s="20"/>
      <c r="M62" s="20"/>
      <c r="N62" s="374"/>
    </row>
    <row r="63" spans="1:14" x14ac:dyDescent="0.2">
      <c r="A63" s="388" t="s">
        <v>377</v>
      </c>
      <c r="B63" s="389" t="s">
        <v>227</v>
      </c>
      <c r="C63" s="301" t="s">
        <v>185</v>
      </c>
      <c r="D63" s="304">
        <v>16</v>
      </c>
      <c r="E63" s="302"/>
      <c r="F63" s="297"/>
      <c r="G63" s="303"/>
      <c r="H63" s="23"/>
      <c r="I63" s="23"/>
      <c r="J63" s="23"/>
      <c r="K63" s="23"/>
      <c r="L63" s="20"/>
      <c r="M63" s="20"/>
      <c r="N63" s="374"/>
    </row>
    <row r="64" spans="1:14" x14ac:dyDescent="0.2">
      <c r="A64" s="388" t="s">
        <v>378</v>
      </c>
      <c r="B64" s="389" t="s">
        <v>228</v>
      </c>
      <c r="C64" s="301" t="s">
        <v>185</v>
      </c>
      <c r="D64" s="304">
        <v>192</v>
      </c>
      <c r="E64" s="302"/>
      <c r="F64" s="297"/>
      <c r="G64" s="303"/>
      <c r="H64" s="23"/>
      <c r="I64" s="23"/>
      <c r="J64" s="23"/>
      <c r="K64" s="23"/>
      <c r="L64" s="20"/>
      <c r="M64" s="20"/>
      <c r="N64" s="374"/>
    </row>
    <row r="65" spans="1:15" ht="25.5" x14ac:dyDescent="0.2">
      <c r="A65" s="388" t="s">
        <v>379</v>
      </c>
      <c r="B65" s="389" t="s">
        <v>229</v>
      </c>
      <c r="C65" s="301" t="s">
        <v>185</v>
      </c>
      <c r="D65" s="304">
        <v>64</v>
      </c>
      <c r="E65" s="302"/>
      <c r="F65" s="297"/>
      <c r="G65" s="303"/>
      <c r="H65" s="23"/>
      <c r="I65" s="23"/>
      <c r="J65" s="23"/>
      <c r="K65" s="23"/>
      <c r="L65" s="20"/>
      <c r="M65" s="20"/>
      <c r="N65" s="374"/>
    </row>
    <row r="66" spans="1:15" ht="51" x14ac:dyDescent="0.2">
      <c r="A66" s="388" t="s">
        <v>380</v>
      </c>
      <c r="B66" s="389" t="s">
        <v>230</v>
      </c>
      <c r="C66" s="301" t="s">
        <v>182</v>
      </c>
      <c r="D66" s="304">
        <v>1</v>
      </c>
      <c r="E66" s="302"/>
      <c r="F66" s="297"/>
      <c r="G66" s="303"/>
      <c r="H66" s="23"/>
      <c r="I66" s="23"/>
      <c r="J66" s="23"/>
      <c r="K66" s="23"/>
      <c r="L66" s="20"/>
      <c r="M66" s="20"/>
      <c r="N66" s="374"/>
    </row>
    <row r="67" spans="1:15" ht="38.25" x14ac:dyDescent="0.2">
      <c r="A67" s="388" t="s">
        <v>381</v>
      </c>
      <c r="B67" s="389" t="s">
        <v>231</v>
      </c>
      <c r="C67" s="301" t="s">
        <v>182</v>
      </c>
      <c r="D67" s="304">
        <v>1</v>
      </c>
      <c r="E67" s="302"/>
      <c r="F67" s="297"/>
      <c r="G67" s="303"/>
      <c r="H67" s="23"/>
      <c r="I67" s="23"/>
      <c r="J67" s="23"/>
      <c r="K67" s="23"/>
      <c r="L67" s="20"/>
      <c r="M67" s="20"/>
      <c r="N67" s="374"/>
    </row>
    <row r="68" spans="1:15" ht="25.5" x14ac:dyDescent="0.2">
      <c r="A68" s="388" t="s">
        <v>382</v>
      </c>
      <c r="B68" s="389" t="s">
        <v>232</v>
      </c>
      <c r="C68" s="301" t="s">
        <v>185</v>
      </c>
      <c r="D68" s="304">
        <v>1</v>
      </c>
      <c r="E68" s="302"/>
      <c r="F68" s="297"/>
      <c r="G68" s="303"/>
      <c r="H68" s="23"/>
      <c r="I68" s="23"/>
      <c r="J68" s="23"/>
      <c r="K68" s="23"/>
      <c r="L68" s="20"/>
      <c r="M68" s="20"/>
      <c r="N68" s="374"/>
    </row>
    <row r="69" spans="1:15" ht="25.5" x14ac:dyDescent="0.2">
      <c r="A69" s="388" t="s">
        <v>383</v>
      </c>
      <c r="B69" s="389" t="s">
        <v>233</v>
      </c>
      <c r="C69" s="301" t="s">
        <v>182</v>
      </c>
      <c r="D69" s="304">
        <v>1</v>
      </c>
      <c r="E69" s="302"/>
      <c r="F69" s="297"/>
      <c r="G69" s="303"/>
      <c r="H69" s="23"/>
      <c r="I69" s="23"/>
      <c r="J69" s="23"/>
      <c r="K69" s="23"/>
      <c r="L69" s="20"/>
      <c r="M69" s="20"/>
      <c r="N69" s="374"/>
    </row>
    <row r="70" spans="1:15" ht="13.5" thickBot="1" x14ac:dyDescent="0.25">
      <c r="A70" s="391" t="s">
        <v>384</v>
      </c>
      <c r="B70" s="392" t="s">
        <v>10</v>
      </c>
      <c r="C70" s="375" t="s">
        <v>182</v>
      </c>
      <c r="D70" s="376">
        <v>1</v>
      </c>
      <c r="E70" s="377"/>
      <c r="F70" s="357"/>
      <c r="G70" s="378"/>
      <c r="H70" s="74"/>
      <c r="I70" s="74"/>
      <c r="J70" s="74"/>
      <c r="K70" s="74"/>
      <c r="L70" s="69"/>
      <c r="M70" s="69"/>
      <c r="N70" s="379"/>
    </row>
    <row r="71" spans="1:15" ht="13.5" thickBot="1" x14ac:dyDescent="0.25">
      <c r="A71" s="342"/>
      <c r="B71" s="7" t="s">
        <v>2</v>
      </c>
      <c r="C71" s="6"/>
      <c r="D71" s="5"/>
      <c r="E71" s="5"/>
      <c r="F71" s="5"/>
      <c r="G71" s="18"/>
      <c r="H71" s="19"/>
      <c r="I71" s="5"/>
      <c r="J71" s="19"/>
      <c r="K71" s="19"/>
      <c r="L71" s="19"/>
      <c r="M71" s="19"/>
      <c r="N71" s="320"/>
    </row>
    <row r="72" spans="1:15" x14ac:dyDescent="0.2">
      <c r="A72" s="342"/>
      <c r="B72" s="341"/>
      <c r="C72" s="339"/>
      <c r="D72" s="343"/>
      <c r="E72" s="340"/>
      <c r="F72" s="334"/>
      <c r="G72" s="337"/>
      <c r="H72" s="5"/>
      <c r="I72" s="5"/>
      <c r="J72" s="5"/>
      <c r="K72" s="5"/>
      <c r="L72" s="6"/>
      <c r="M72" s="6"/>
      <c r="N72" s="6"/>
    </row>
    <row r="73" spans="1:15" ht="15.75" thickBot="1" x14ac:dyDescent="0.25">
      <c r="A73" s="327">
        <v>4</v>
      </c>
      <c r="B73" s="327" t="s">
        <v>234</v>
      </c>
      <c r="C73" s="344"/>
      <c r="D73" s="344"/>
      <c r="E73" s="344"/>
      <c r="F73" s="344"/>
      <c r="G73" s="345"/>
      <c r="H73" s="5"/>
      <c r="I73" s="5"/>
      <c r="J73" s="5"/>
      <c r="K73" s="5"/>
      <c r="L73" s="6"/>
      <c r="M73" s="6"/>
      <c r="N73" s="6"/>
    </row>
    <row r="74" spans="1:15" ht="25.5" x14ac:dyDescent="0.2">
      <c r="A74" s="394" t="s">
        <v>38</v>
      </c>
      <c r="B74" s="395" t="s">
        <v>235</v>
      </c>
      <c r="C74" s="368" t="s">
        <v>4</v>
      </c>
      <c r="D74" s="381">
        <v>550</v>
      </c>
      <c r="E74" s="369"/>
      <c r="F74" s="351"/>
      <c r="G74" s="370"/>
      <c r="H74" s="31"/>
      <c r="I74" s="31"/>
      <c r="J74" s="31"/>
      <c r="K74" s="31"/>
      <c r="L74" s="30"/>
      <c r="M74" s="30"/>
      <c r="N74" s="371"/>
    </row>
    <row r="75" spans="1:15" x14ac:dyDescent="0.2">
      <c r="A75" s="388" t="s">
        <v>39</v>
      </c>
      <c r="B75" s="389" t="s">
        <v>236</v>
      </c>
      <c r="C75" s="301" t="s">
        <v>4</v>
      </c>
      <c r="D75" s="304">
        <v>640</v>
      </c>
      <c r="E75" s="302"/>
      <c r="F75" s="297"/>
      <c r="G75" s="303"/>
      <c r="H75" s="23"/>
      <c r="I75" s="23"/>
      <c r="J75" s="23"/>
      <c r="K75" s="23"/>
      <c r="L75" s="20"/>
      <c r="M75" s="20"/>
      <c r="N75" s="374"/>
    </row>
    <row r="76" spans="1:15" x14ac:dyDescent="0.2">
      <c r="A76" s="388" t="s">
        <v>40</v>
      </c>
      <c r="B76" s="389" t="s">
        <v>237</v>
      </c>
      <c r="C76" s="301" t="s">
        <v>4</v>
      </c>
      <c r="D76" s="304">
        <v>390</v>
      </c>
      <c r="E76" s="302"/>
      <c r="F76" s="297"/>
      <c r="G76" s="303"/>
      <c r="H76" s="23"/>
      <c r="I76" s="23"/>
      <c r="J76" s="23"/>
      <c r="K76" s="23"/>
      <c r="L76" s="20"/>
      <c r="M76" s="20"/>
      <c r="N76" s="374"/>
    </row>
    <row r="77" spans="1:15" x14ac:dyDescent="0.2">
      <c r="A77" s="388" t="s">
        <v>103</v>
      </c>
      <c r="B77" s="389" t="s">
        <v>238</v>
      </c>
      <c r="C77" s="301" t="s">
        <v>4</v>
      </c>
      <c r="D77" s="304">
        <v>86</v>
      </c>
      <c r="E77" s="302"/>
      <c r="F77" s="297"/>
      <c r="G77" s="303"/>
      <c r="H77" s="23"/>
      <c r="I77" s="23"/>
      <c r="J77" s="23"/>
      <c r="K77" s="23"/>
      <c r="L77" s="20"/>
      <c r="M77" s="20"/>
      <c r="N77" s="374"/>
    </row>
    <row r="78" spans="1:15" x14ac:dyDescent="0.2">
      <c r="A78" s="388" t="s">
        <v>385</v>
      </c>
      <c r="B78" s="389" t="s">
        <v>239</v>
      </c>
      <c r="C78" s="301" t="s">
        <v>4</v>
      </c>
      <c r="D78" s="304">
        <v>60</v>
      </c>
      <c r="E78" s="302"/>
      <c r="F78" s="297"/>
      <c r="G78" s="303"/>
      <c r="H78" s="23"/>
      <c r="I78" s="23"/>
      <c r="J78" s="23"/>
      <c r="K78" s="23"/>
      <c r="L78" s="20"/>
      <c r="M78" s="20"/>
      <c r="N78" s="374"/>
    </row>
    <row r="79" spans="1:15" x14ac:dyDescent="0.2">
      <c r="A79" s="388" t="s">
        <v>386</v>
      </c>
      <c r="B79" s="389" t="s">
        <v>240</v>
      </c>
      <c r="C79" s="301" t="s">
        <v>182</v>
      </c>
      <c r="D79" s="304">
        <v>1</v>
      </c>
      <c r="E79" s="302"/>
      <c r="F79" s="297"/>
      <c r="G79" s="303"/>
      <c r="H79" s="23"/>
      <c r="I79" s="23"/>
      <c r="J79" s="23"/>
      <c r="K79" s="23"/>
      <c r="L79" s="20"/>
      <c r="M79" s="20"/>
      <c r="N79" s="374"/>
    </row>
    <row r="80" spans="1:15" x14ac:dyDescent="0.2">
      <c r="A80" s="388" t="s">
        <v>387</v>
      </c>
      <c r="B80" s="389" t="s">
        <v>241</v>
      </c>
      <c r="C80" s="301" t="s">
        <v>182</v>
      </c>
      <c r="D80" s="304">
        <v>1</v>
      </c>
      <c r="E80" s="302"/>
      <c r="F80" s="297"/>
      <c r="G80" s="303"/>
      <c r="H80" s="89"/>
      <c r="I80" s="90"/>
      <c r="J80" s="90"/>
      <c r="K80" s="84"/>
      <c r="L80" s="90"/>
      <c r="M80" s="21"/>
      <c r="N80" s="29"/>
      <c r="O80" s="82"/>
    </row>
    <row r="81" spans="1:15" x14ac:dyDescent="0.2">
      <c r="A81" s="388" t="s">
        <v>388</v>
      </c>
      <c r="B81" s="389" t="s">
        <v>242</v>
      </c>
      <c r="C81" s="301" t="s">
        <v>4</v>
      </c>
      <c r="D81" s="304">
        <v>640</v>
      </c>
      <c r="E81" s="302"/>
      <c r="F81" s="297"/>
      <c r="G81" s="303"/>
      <c r="H81" s="89"/>
      <c r="I81" s="90"/>
      <c r="J81" s="90"/>
      <c r="K81" s="21"/>
      <c r="L81" s="21"/>
      <c r="M81" s="21"/>
      <c r="N81" s="29"/>
      <c r="O81" s="2"/>
    </row>
    <row r="82" spans="1:15" x14ac:dyDescent="0.2">
      <c r="A82" s="388" t="s">
        <v>389</v>
      </c>
      <c r="B82" s="389" t="s">
        <v>216</v>
      </c>
      <c r="C82" s="301" t="s">
        <v>4</v>
      </c>
      <c r="D82" s="304">
        <v>390</v>
      </c>
      <c r="E82" s="302"/>
      <c r="F82" s="297"/>
      <c r="G82" s="303"/>
      <c r="H82" s="23"/>
      <c r="I82" s="21"/>
      <c r="J82" s="21"/>
      <c r="K82" s="21"/>
      <c r="L82" s="21"/>
      <c r="M82" s="21"/>
      <c r="N82" s="382"/>
      <c r="O82" s="2"/>
    </row>
    <row r="83" spans="1:15" x14ac:dyDescent="0.2">
      <c r="A83" s="388" t="s">
        <v>390</v>
      </c>
      <c r="B83" s="389" t="s">
        <v>243</v>
      </c>
      <c r="C83" s="301" t="s">
        <v>4</v>
      </c>
      <c r="D83" s="304">
        <v>86</v>
      </c>
      <c r="E83" s="302"/>
      <c r="F83" s="297"/>
      <c r="G83" s="303"/>
      <c r="H83" s="84"/>
      <c r="I83" s="84"/>
      <c r="J83" s="84"/>
      <c r="K83" s="283"/>
      <c r="L83" s="283"/>
      <c r="M83" s="283"/>
      <c r="N83" s="173"/>
      <c r="O83" s="154"/>
    </row>
    <row r="84" spans="1:15" x14ac:dyDescent="0.2">
      <c r="A84" s="388" t="s">
        <v>391</v>
      </c>
      <c r="B84" s="389" t="s">
        <v>218</v>
      </c>
      <c r="C84" s="301" t="s">
        <v>4</v>
      </c>
      <c r="D84" s="304">
        <v>60</v>
      </c>
      <c r="E84" s="302"/>
      <c r="F84" s="297"/>
      <c r="G84" s="303"/>
      <c r="H84" s="84"/>
      <c r="I84" s="84"/>
      <c r="J84" s="84"/>
      <c r="K84" s="287"/>
      <c r="L84" s="84"/>
      <c r="M84" s="84"/>
      <c r="N84" s="288"/>
      <c r="O84" s="2"/>
    </row>
    <row r="85" spans="1:15" ht="15" x14ac:dyDescent="0.2">
      <c r="A85" s="388" t="s">
        <v>392</v>
      </c>
      <c r="B85" s="389" t="s">
        <v>244</v>
      </c>
      <c r="C85" s="301" t="s">
        <v>182</v>
      </c>
      <c r="D85" s="304">
        <v>1</v>
      </c>
      <c r="E85" s="302"/>
      <c r="F85" s="297"/>
      <c r="G85" s="303"/>
      <c r="H85" s="84"/>
      <c r="I85" s="84"/>
      <c r="J85" s="84"/>
      <c r="K85" s="84"/>
      <c r="L85" s="84"/>
      <c r="M85" s="380"/>
      <c r="N85" s="383"/>
      <c r="O85" s="2"/>
    </row>
    <row r="86" spans="1:15" x14ac:dyDescent="0.2">
      <c r="A86" s="388" t="s">
        <v>393</v>
      </c>
      <c r="B86" s="389" t="s">
        <v>245</v>
      </c>
      <c r="C86" s="301" t="s">
        <v>0</v>
      </c>
      <c r="D86" s="304">
        <v>270</v>
      </c>
      <c r="E86" s="302"/>
      <c r="F86" s="297"/>
      <c r="G86" s="303"/>
      <c r="H86" s="89"/>
      <c r="I86" s="90"/>
      <c r="J86" s="90"/>
      <c r="K86" s="84"/>
      <c r="L86" s="21"/>
      <c r="M86" s="21"/>
      <c r="N86" s="29"/>
      <c r="O86" s="19"/>
    </row>
    <row r="87" spans="1:15" x14ac:dyDescent="0.2">
      <c r="A87" s="388" t="s">
        <v>394</v>
      </c>
      <c r="B87" s="389" t="s">
        <v>246</v>
      </c>
      <c r="C87" s="301" t="s">
        <v>185</v>
      </c>
      <c r="D87" s="304">
        <v>64</v>
      </c>
      <c r="E87" s="302"/>
      <c r="F87" s="297"/>
      <c r="G87" s="303"/>
      <c r="H87" s="23"/>
      <c r="I87" s="23"/>
      <c r="J87" s="23"/>
      <c r="K87" s="23"/>
      <c r="L87" s="20"/>
      <c r="M87" s="20"/>
      <c r="N87" s="374"/>
    </row>
    <row r="88" spans="1:15" x14ac:dyDescent="0.2">
      <c r="A88" s="388" t="s">
        <v>395</v>
      </c>
      <c r="B88" s="389" t="s">
        <v>222</v>
      </c>
      <c r="C88" s="301" t="s">
        <v>185</v>
      </c>
      <c r="D88" s="304">
        <v>73</v>
      </c>
      <c r="E88" s="302"/>
      <c r="F88" s="297"/>
      <c r="G88" s="303"/>
      <c r="H88" s="23"/>
      <c r="I88" s="23"/>
      <c r="J88" s="23"/>
      <c r="K88" s="23"/>
      <c r="L88" s="20"/>
      <c r="M88" s="20"/>
      <c r="N88" s="374"/>
    </row>
    <row r="89" spans="1:15" x14ac:dyDescent="0.2">
      <c r="A89" s="388" t="s">
        <v>396</v>
      </c>
      <c r="B89" s="389" t="s">
        <v>247</v>
      </c>
      <c r="C89" s="301" t="s">
        <v>185</v>
      </c>
      <c r="D89" s="304">
        <v>2</v>
      </c>
      <c r="E89" s="302"/>
      <c r="F89" s="297"/>
      <c r="G89" s="303"/>
      <c r="H89" s="23"/>
      <c r="I89" s="23"/>
      <c r="J89" s="23"/>
      <c r="K89" s="23"/>
      <c r="L89" s="20"/>
      <c r="M89" s="20"/>
      <c r="N89" s="374"/>
    </row>
    <row r="90" spans="1:15" x14ac:dyDescent="0.2">
      <c r="A90" s="388" t="s">
        <v>397</v>
      </c>
      <c r="B90" s="389" t="s">
        <v>205</v>
      </c>
      <c r="C90" s="301" t="s">
        <v>185</v>
      </c>
      <c r="D90" s="304">
        <v>20</v>
      </c>
      <c r="E90" s="302"/>
      <c r="F90" s="297"/>
      <c r="G90" s="303"/>
      <c r="H90" s="23"/>
      <c r="I90" s="23"/>
      <c r="J90" s="23"/>
      <c r="K90" s="23"/>
      <c r="L90" s="20"/>
      <c r="M90" s="20"/>
      <c r="N90" s="374"/>
    </row>
    <row r="91" spans="1:15" x14ac:dyDescent="0.2">
      <c r="A91" s="388" t="s">
        <v>398</v>
      </c>
      <c r="B91" s="389" t="s">
        <v>248</v>
      </c>
      <c r="C91" s="301" t="s">
        <v>185</v>
      </c>
      <c r="D91" s="304">
        <v>196</v>
      </c>
      <c r="E91" s="302"/>
      <c r="F91" s="297"/>
      <c r="G91" s="303"/>
      <c r="H91" s="23"/>
      <c r="I91" s="23"/>
      <c r="J91" s="23"/>
      <c r="K91" s="23"/>
      <c r="L91" s="20"/>
      <c r="M91" s="20"/>
      <c r="N91" s="374"/>
    </row>
    <row r="92" spans="1:15" ht="38.25" x14ac:dyDescent="0.2">
      <c r="A92" s="388" t="s">
        <v>399</v>
      </c>
      <c r="B92" s="389" t="s">
        <v>249</v>
      </c>
      <c r="C92" s="301" t="s">
        <v>185</v>
      </c>
      <c r="D92" s="304">
        <v>96</v>
      </c>
      <c r="E92" s="302"/>
      <c r="F92" s="297"/>
      <c r="G92" s="303"/>
      <c r="H92" s="23"/>
      <c r="I92" s="23"/>
      <c r="J92" s="23"/>
      <c r="K92" s="23"/>
      <c r="L92" s="20"/>
      <c r="M92" s="20"/>
      <c r="N92" s="374"/>
    </row>
    <row r="93" spans="1:15" x14ac:dyDescent="0.2">
      <c r="A93" s="388" t="s">
        <v>400</v>
      </c>
      <c r="B93" s="389" t="s">
        <v>250</v>
      </c>
      <c r="C93" s="301" t="s">
        <v>185</v>
      </c>
      <c r="D93" s="304">
        <v>1</v>
      </c>
      <c r="E93" s="302"/>
      <c r="F93" s="297"/>
      <c r="G93" s="303"/>
      <c r="H93" s="23"/>
      <c r="I93" s="23"/>
      <c r="J93" s="23"/>
      <c r="K93" s="23"/>
      <c r="L93" s="20"/>
      <c r="M93" s="20"/>
      <c r="N93" s="374"/>
    </row>
    <row r="94" spans="1:15" x14ac:dyDescent="0.2">
      <c r="A94" s="388" t="s">
        <v>401</v>
      </c>
      <c r="B94" s="389" t="s">
        <v>251</v>
      </c>
      <c r="C94" s="301" t="s">
        <v>185</v>
      </c>
      <c r="D94" s="304">
        <v>1</v>
      </c>
      <c r="E94" s="302"/>
      <c r="F94" s="297"/>
      <c r="G94" s="303"/>
      <c r="H94" s="23"/>
      <c r="I94" s="23"/>
      <c r="J94" s="23"/>
      <c r="K94" s="23"/>
      <c r="L94" s="20"/>
      <c r="M94" s="20"/>
      <c r="N94" s="374"/>
    </row>
    <row r="95" spans="1:15" x14ac:dyDescent="0.2">
      <c r="A95" s="388" t="s">
        <v>402</v>
      </c>
      <c r="B95" s="389" t="s">
        <v>252</v>
      </c>
      <c r="C95" s="301" t="s">
        <v>185</v>
      </c>
      <c r="D95" s="304">
        <v>24</v>
      </c>
      <c r="E95" s="302"/>
      <c r="F95" s="297"/>
      <c r="G95" s="303"/>
      <c r="H95" s="23"/>
      <c r="I95" s="23"/>
      <c r="J95" s="23"/>
      <c r="K95" s="23"/>
      <c r="L95" s="20"/>
      <c r="M95" s="20"/>
      <c r="N95" s="374"/>
    </row>
    <row r="96" spans="1:15" x14ac:dyDescent="0.2">
      <c r="A96" s="388" t="s">
        <v>403</v>
      </c>
      <c r="B96" s="389" t="s">
        <v>253</v>
      </c>
      <c r="C96" s="301" t="s">
        <v>185</v>
      </c>
      <c r="D96" s="304">
        <v>96</v>
      </c>
      <c r="E96" s="302"/>
      <c r="F96" s="297"/>
      <c r="G96" s="303"/>
      <c r="H96" s="23"/>
      <c r="I96" s="23"/>
      <c r="J96" s="23"/>
      <c r="K96" s="23"/>
      <c r="L96" s="20"/>
      <c r="M96" s="20"/>
      <c r="N96" s="374"/>
    </row>
    <row r="97" spans="1:15" x14ac:dyDescent="0.2">
      <c r="A97" s="396" t="s">
        <v>404</v>
      </c>
      <c r="B97" s="397" t="s">
        <v>254</v>
      </c>
      <c r="C97" s="305" t="s">
        <v>185</v>
      </c>
      <c r="D97" s="305">
        <v>24</v>
      </c>
      <c r="E97" s="306"/>
      <c r="F97" s="306"/>
      <c r="G97" s="307"/>
      <c r="H97" s="23"/>
      <c r="I97" s="23"/>
      <c r="J97" s="23"/>
      <c r="K97" s="23"/>
      <c r="L97" s="20"/>
      <c r="M97" s="20"/>
      <c r="N97" s="374"/>
    </row>
    <row r="98" spans="1:15" x14ac:dyDescent="0.2">
      <c r="A98" s="398" t="s">
        <v>405</v>
      </c>
      <c r="B98" s="397" t="s">
        <v>255</v>
      </c>
      <c r="C98" s="305" t="s">
        <v>185</v>
      </c>
      <c r="D98" s="305">
        <v>1</v>
      </c>
      <c r="E98" s="306"/>
      <c r="F98" s="306"/>
      <c r="G98" s="307"/>
      <c r="H98" s="23"/>
      <c r="I98" s="23"/>
      <c r="J98" s="23"/>
      <c r="K98" s="23"/>
      <c r="L98" s="20"/>
      <c r="M98" s="20"/>
      <c r="N98" s="374"/>
    </row>
    <row r="99" spans="1:15" x14ac:dyDescent="0.2">
      <c r="A99" s="398" t="s">
        <v>406</v>
      </c>
      <c r="B99" s="397" t="s">
        <v>256</v>
      </c>
      <c r="C99" s="305" t="s">
        <v>185</v>
      </c>
      <c r="D99" s="305">
        <v>2</v>
      </c>
      <c r="E99" s="306"/>
      <c r="F99" s="306"/>
      <c r="G99" s="307"/>
      <c r="H99" s="23"/>
      <c r="I99" s="23"/>
      <c r="J99" s="23"/>
      <c r="K99" s="23"/>
      <c r="L99" s="20"/>
      <c r="M99" s="20"/>
      <c r="N99" s="374"/>
    </row>
    <row r="100" spans="1:15" x14ac:dyDescent="0.2">
      <c r="A100" s="398" t="s">
        <v>407</v>
      </c>
      <c r="B100" s="397" t="s">
        <v>257</v>
      </c>
      <c r="C100" s="305" t="s">
        <v>185</v>
      </c>
      <c r="D100" s="305">
        <v>1</v>
      </c>
      <c r="E100" s="306"/>
      <c r="F100" s="306"/>
      <c r="G100" s="307"/>
      <c r="H100" s="23"/>
      <c r="I100" s="23"/>
      <c r="J100" s="23"/>
      <c r="K100" s="23"/>
      <c r="L100" s="20"/>
      <c r="M100" s="20"/>
      <c r="N100" s="374"/>
    </row>
    <row r="101" spans="1:15" x14ac:dyDescent="0.2">
      <c r="A101" s="398" t="s">
        <v>408</v>
      </c>
      <c r="B101" s="397" t="s">
        <v>258</v>
      </c>
      <c r="C101" s="305" t="s">
        <v>185</v>
      </c>
      <c r="D101" s="305">
        <v>16</v>
      </c>
      <c r="E101" s="306"/>
      <c r="F101" s="306"/>
      <c r="G101" s="307"/>
      <c r="H101" s="23"/>
      <c r="I101" s="23"/>
      <c r="J101" s="23"/>
      <c r="K101" s="23"/>
      <c r="L101" s="20"/>
      <c r="M101" s="20"/>
      <c r="N101" s="374"/>
    </row>
    <row r="102" spans="1:15" x14ac:dyDescent="0.2">
      <c r="A102" s="398" t="s">
        <v>409</v>
      </c>
      <c r="B102" s="397" t="s">
        <v>259</v>
      </c>
      <c r="C102" s="305" t="s">
        <v>185</v>
      </c>
      <c r="D102" s="305">
        <v>1</v>
      </c>
      <c r="E102" s="306"/>
      <c r="F102" s="306"/>
      <c r="G102" s="303"/>
      <c r="H102" s="23"/>
      <c r="I102" s="23"/>
      <c r="J102" s="23"/>
      <c r="K102" s="23"/>
      <c r="L102" s="20"/>
      <c r="M102" s="20"/>
      <c r="N102" s="374"/>
    </row>
    <row r="103" spans="1:15" x14ac:dyDescent="0.2">
      <c r="A103" s="398" t="s">
        <v>410</v>
      </c>
      <c r="B103" s="397" t="s">
        <v>260</v>
      </c>
      <c r="C103" s="305" t="s">
        <v>185</v>
      </c>
      <c r="D103" s="305">
        <v>2</v>
      </c>
      <c r="E103" s="306"/>
      <c r="F103" s="306"/>
      <c r="G103" s="307"/>
      <c r="H103" s="23"/>
      <c r="I103" s="23"/>
      <c r="J103" s="23"/>
      <c r="K103" s="23"/>
      <c r="L103" s="20"/>
      <c r="M103" s="20"/>
      <c r="N103" s="374"/>
    </row>
    <row r="104" spans="1:15" x14ac:dyDescent="0.2">
      <c r="A104" s="398" t="s">
        <v>411</v>
      </c>
      <c r="B104" s="397" t="s">
        <v>261</v>
      </c>
      <c r="C104" s="305" t="s">
        <v>185</v>
      </c>
      <c r="D104" s="305">
        <v>1</v>
      </c>
      <c r="E104" s="306"/>
      <c r="F104" s="306"/>
      <c r="G104" s="307"/>
      <c r="H104" s="23"/>
      <c r="I104" s="23"/>
      <c r="J104" s="23"/>
      <c r="K104" s="23"/>
      <c r="L104" s="20"/>
      <c r="M104" s="20"/>
      <c r="N104" s="374"/>
    </row>
    <row r="105" spans="1:15" x14ac:dyDescent="0.2">
      <c r="A105" s="398" t="s">
        <v>412</v>
      </c>
      <c r="B105" s="397" t="s">
        <v>233</v>
      </c>
      <c r="C105" s="305" t="s">
        <v>185</v>
      </c>
      <c r="D105" s="305">
        <v>1</v>
      </c>
      <c r="E105" s="306"/>
      <c r="F105" s="306"/>
      <c r="G105" s="307"/>
      <c r="H105" s="23"/>
      <c r="I105" s="23"/>
      <c r="J105" s="23"/>
      <c r="K105" s="23"/>
      <c r="L105" s="20"/>
      <c r="M105" s="20"/>
      <c r="N105" s="374"/>
    </row>
    <row r="106" spans="1:15" ht="13.5" thickBot="1" x14ac:dyDescent="0.25">
      <c r="A106" s="399" t="s">
        <v>413</v>
      </c>
      <c r="B106" s="400" t="s">
        <v>10</v>
      </c>
      <c r="C106" s="385" t="s">
        <v>182</v>
      </c>
      <c r="D106" s="385">
        <v>1</v>
      </c>
      <c r="E106" s="384"/>
      <c r="F106" s="384"/>
      <c r="G106" s="386"/>
      <c r="H106" s="74"/>
      <c r="I106" s="74"/>
      <c r="J106" s="74"/>
      <c r="K106" s="74"/>
      <c r="L106" s="69"/>
      <c r="M106" s="69"/>
      <c r="N106" s="379"/>
    </row>
    <row r="107" spans="1:15" ht="13.5" thickBot="1" x14ac:dyDescent="0.25">
      <c r="B107" s="7" t="s">
        <v>2</v>
      </c>
      <c r="C107" s="6"/>
      <c r="D107" s="5"/>
      <c r="E107" s="5"/>
      <c r="F107" s="5"/>
      <c r="G107" s="18"/>
      <c r="H107" s="19"/>
      <c r="I107" s="5"/>
      <c r="J107" s="19"/>
      <c r="K107" s="19"/>
      <c r="L107" s="19"/>
      <c r="M107" s="19"/>
      <c r="N107" s="320"/>
    </row>
    <row r="108" spans="1:15" x14ac:dyDescent="0.2">
      <c r="B108" s="7"/>
      <c r="C108" s="7"/>
      <c r="D108" s="5"/>
      <c r="E108" s="5"/>
      <c r="F108" s="5"/>
      <c r="G108" s="93"/>
      <c r="H108" s="93"/>
      <c r="I108" s="94"/>
      <c r="J108" s="94"/>
      <c r="K108" s="2"/>
      <c r="L108" s="94"/>
      <c r="M108" s="19"/>
      <c r="N108" s="19"/>
      <c r="O108" s="2"/>
    </row>
    <row r="109" spans="1:15" ht="15.75" thickBot="1" x14ac:dyDescent="0.25">
      <c r="B109" s="25" t="s">
        <v>51</v>
      </c>
      <c r="C109" s="6"/>
      <c r="D109" s="5"/>
      <c r="E109" s="5"/>
      <c r="F109" s="5"/>
      <c r="G109" s="93"/>
      <c r="H109" s="93"/>
      <c r="I109" s="94"/>
      <c r="J109" s="94"/>
      <c r="K109" s="19"/>
      <c r="L109" s="19"/>
      <c r="M109" s="19"/>
      <c r="N109" s="19"/>
      <c r="O109" s="2"/>
    </row>
    <row r="110" spans="1:15" x14ac:dyDescent="0.2">
      <c r="A110" s="278"/>
      <c r="B110" s="279"/>
      <c r="C110" s="30"/>
      <c r="D110" s="30"/>
      <c r="E110" s="31"/>
      <c r="F110" s="31"/>
      <c r="G110" s="280"/>
      <c r="H110" s="31"/>
      <c r="I110" s="27"/>
      <c r="J110" s="27"/>
      <c r="K110" s="27"/>
      <c r="L110" s="27"/>
      <c r="M110" s="27"/>
      <c r="N110" s="281"/>
      <c r="O110" s="2"/>
    </row>
    <row r="111" spans="1:15" ht="14.25" x14ac:dyDescent="0.2">
      <c r="A111" s="175"/>
      <c r="B111" s="282" t="s">
        <v>176</v>
      </c>
      <c r="C111" s="84"/>
      <c r="D111" s="84"/>
      <c r="E111" s="84"/>
      <c r="F111" s="84"/>
      <c r="G111" s="84"/>
      <c r="H111" s="84"/>
      <c r="I111" s="84"/>
      <c r="J111" s="84"/>
      <c r="K111" s="283"/>
      <c r="L111" s="283"/>
      <c r="M111" s="283"/>
      <c r="N111" s="173"/>
      <c r="O111" s="2"/>
    </row>
    <row r="112" spans="1:15" x14ac:dyDescent="0.2">
      <c r="A112" s="175"/>
      <c r="B112" s="284" t="s">
        <v>177</v>
      </c>
      <c r="C112" s="285" t="s">
        <v>178</v>
      </c>
      <c r="D112" s="286">
        <v>0.2359</v>
      </c>
      <c r="E112" s="84"/>
      <c r="F112" s="84"/>
      <c r="G112" s="84"/>
      <c r="H112" s="84"/>
      <c r="I112" s="84"/>
      <c r="J112" s="84"/>
      <c r="K112" s="287"/>
      <c r="L112" s="84"/>
      <c r="M112" s="84"/>
      <c r="N112" s="288"/>
      <c r="O112" s="2"/>
    </row>
    <row r="113" spans="1:15" ht="15.75" thickBot="1" x14ac:dyDescent="0.25">
      <c r="A113" s="174"/>
      <c r="B113" s="289" t="s">
        <v>179</v>
      </c>
      <c r="C113" s="290"/>
      <c r="D113" s="291"/>
      <c r="E113" s="172"/>
      <c r="F113" s="172"/>
      <c r="G113" s="172"/>
      <c r="H113" s="172"/>
      <c r="I113" s="172"/>
      <c r="J113" s="172"/>
      <c r="K113" s="172"/>
      <c r="L113" s="172"/>
      <c r="M113" s="292"/>
      <c r="N113" s="293"/>
      <c r="O113" s="2"/>
    </row>
    <row r="114" spans="1:15" x14ac:dyDescent="0.2">
      <c r="E114" s="5"/>
      <c r="F114" s="5"/>
      <c r="G114" s="93"/>
      <c r="H114" s="93"/>
      <c r="I114" s="94"/>
      <c r="J114" s="94"/>
      <c r="K114" s="2"/>
      <c r="L114" s="19"/>
      <c r="M114" s="19"/>
      <c r="N114" s="19"/>
      <c r="O114" s="2"/>
    </row>
    <row r="115" spans="1:15" x14ac:dyDescent="0.2">
      <c r="B115" s="2"/>
      <c r="C115" s="147" t="s">
        <v>83</v>
      </c>
      <c r="D115" s="2"/>
      <c r="E115" s="2"/>
      <c r="F115" s="148" t="s">
        <v>85</v>
      </c>
      <c r="G115" s="148"/>
      <c r="H115" s="93"/>
      <c r="I115" s="94"/>
      <c r="J115" s="2"/>
      <c r="K115" s="94"/>
      <c r="L115" s="148" t="s">
        <v>85</v>
      </c>
      <c r="M115" s="19"/>
      <c r="N115" s="19"/>
      <c r="O115" s="19"/>
    </row>
    <row r="116" spans="1:15" x14ac:dyDescent="0.2">
      <c r="B116" s="152" t="s">
        <v>271</v>
      </c>
      <c r="C116" s="2"/>
      <c r="D116"/>
      <c r="E116"/>
      <c r="F116"/>
      <c r="G116"/>
      <c r="H116" s="93"/>
      <c r="I116" s="94"/>
      <c r="J116" s="94"/>
      <c r="K116" s="94"/>
      <c r="L116" s="19"/>
      <c r="M116" s="19"/>
      <c r="N116" s="19"/>
      <c r="O116" s="19"/>
    </row>
  </sheetData>
  <mergeCells count="13">
    <mergeCell ref="M113:N113"/>
    <mergeCell ref="C2:N2"/>
    <mergeCell ref="M85:N85"/>
    <mergeCell ref="G10:I10"/>
    <mergeCell ref="J10:J11"/>
    <mergeCell ref="K10:M10"/>
    <mergeCell ref="N10:N11"/>
    <mergeCell ref="E10:E11"/>
    <mergeCell ref="F10:F11"/>
    <mergeCell ref="A10:A11"/>
    <mergeCell ref="B10:B11"/>
    <mergeCell ref="C10:C11"/>
    <mergeCell ref="D10:D11"/>
  </mergeCells>
  <phoneticPr fontId="13" type="noConversion"/>
  <conditionalFormatting sqref="D14">
    <cfRule type="expression" dxfId="0" priority="1" stopIfTrue="1">
      <formula>#REF!=""</formula>
    </cfRule>
  </conditionalFormatting>
  <pageMargins left="0.15748031496062992" right="0.11811023622047245" top="0.62992125984251968" bottom="0.74803149606299213" header="0.51181102362204722" footer="0.51181102362204722"/>
  <pageSetup paperSize="9" scale="90" orientation="landscape" horizontalDpi="4294967293" r:id="rId1"/>
  <headerFooter alignWithMargins="0">
    <oddFooter>&amp;LSaules iela 9, Ozolnieki, Ozolnieku novads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workbookViewId="0">
      <selection activeCell="H6" sqref="H6"/>
    </sheetView>
  </sheetViews>
  <sheetFormatPr defaultRowHeight="12" x14ac:dyDescent="0.2"/>
  <cols>
    <col min="1" max="1" width="6" style="46" customWidth="1"/>
    <col min="2" max="2" width="33.85546875" style="46" customWidth="1"/>
    <col min="3" max="3" width="16.42578125" style="45" customWidth="1"/>
    <col min="4" max="4" width="12.28515625" style="45" customWidth="1"/>
    <col min="5" max="5" width="10.42578125" style="45" customWidth="1"/>
    <col min="6" max="6" width="11.28515625" style="45" customWidth="1"/>
    <col min="7" max="7" width="11" style="45" customWidth="1"/>
    <col min="8" max="8" width="12.85546875" style="45" customWidth="1"/>
    <col min="9" max="9" width="12" style="45" customWidth="1"/>
    <col min="10" max="16384" width="9.140625" style="45"/>
  </cols>
  <sheetData>
    <row r="1" spans="1:28" ht="27.75" customHeight="1" x14ac:dyDescent="0.35">
      <c r="A1" s="237" t="s">
        <v>156</v>
      </c>
      <c r="B1" s="237"/>
      <c r="C1" s="237"/>
      <c r="D1" s="237"/>
      <c r="E1" s="237"/>
      <c r="F1" s="237"/>
      <c r="G1" s="237"/>
      <c r="H1" s="237"/>
    </row>
    <row r="3" spans="1:28" s="2" customFormat="1" ht="16.5" customHeight="1" x14ac:dyDescent="0.25">
      <c r="B3" s="40" t="s">
        <v>131</v>
      </c>
      <c r="C3" s="40" t="s">
        <v>132</v>
      </c>
      <c r="E3" s="9"/>
      <c r="Q3"/>
    </row>
    <row r="4" spans="1:28" s="2" customFormat="1" ht="17.25" customHeight="1" x14ac:dyDescent="0.25">
      <c r="B4" s="277" t="s">
        <v>133</v>
      </c>
      <c r="C4" s="40" t="s">
        <v>175</v>
      </c>
      <c r="E4" s="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/>
      <c r="R4" s="41"/>
    </row>
    <row r="5" spans="1:28" s="41" customFormat="1" ht="17.25" customHeight="1" x14ac:dyDescent="0.25">
      <c r="B5" s="40" t="s">
        <v>134</v>
      </c>
      <c r="C5" s="40" t="s">
        <v>135</v>
      </c>
      <c r="AB5" s="42"/>
    </row>
    <row r="6" spans="1:28" s="41" customFormat="1" ht="17.25" customHeight="1" x14ac:dyDescent="0.25">
      <c r="A6" s="40"/>
      <c r="C6" s="40"/>
      <c r="AB6" s="42"/>
    </row>
    <row r="7" spans="1:28" s="41" customFormat="1" ht="16.5" customHeight="1" x14ac:dyDescent="0.2">
      <c r="A7" s="47"/>
      <c r="F7" s="49" t="s">
        <v>165</v>
      </c>
      <c r="G7" s="50"/>
      <c r="H7" s="50"/>
      <c r="I7" s="48"/>
      <c r="J7" s="48"/>
      <c r="L7" s="48"/>
    </row>
    <row r="8" spans="1:28" s="41" customFormat="1" ht="16.5" customHeight="1" x14ac:dyDescent="0.2">
      <c r="A8" s="47"/>
      <c r="F8" s="49" t="s">
        <v>166</v>
      </c>
      <c r="G8" s="51"/>
      <c r="H8" s="51"/>
      <c r="I8" s="48"/>
      <c r="J8" s="48"/>
      <c r="L8" s="48"/>
    </row>
    <row r="9" spans="1:28" s="41" customFormat="1" ht="15" customHeight="1" x14ac:dyDescent="0.2">
      <c r="A9" s="47"/>
      <c r="D9" s="52" t="s">
        <v>68</v>
      </c>
      <c r="E9" s="275"/>
      <c r="I9" s="48"/>
      <c r="J9" s="48"/>
      <c r="L9" s="48"/>
    </row>
    <row r="10" spans="1:28" ht="15" customHeight="1" thickBot="1" x14ac:dyDescent="0.25">
      <c r="A10" s="53"/>
      <c r="B10" s="54"/>
      <c r="C10" s="54"/>
      <c r="D10" s="54"/>
      <c r="E10" s="55"/>
      <c r="F10" s="54"/>
    </row>
    <row r="11" spans="1:28" s="55" customFormat="1" ht="20.25" customHeight="1" x14ac:dyDescent="0.2">
      <c r="A11" s="235" t="s">
        <v>164</v>
      </c>
      <c r="B11" s="245" t="s">
        <v>167</v>
      </c>
      <c r="C11" s="238" t="s">
        <v>168</v>
      </c>
      <c r="D11" s="240" t="s">
        <v>11</v>
      </c>
      <c r="E11" s="241"/>
      <c r="F11" s="242"/>
      <c r="G11" s="243" t="s">
        <v>12</v>
      </c>
      <c r="I11" s="56"/>
      <c r="J11" s="56"/>
    </row>
    <row r="12" spans="1:28" s="55" customFormat="1" ht="42" customHeight="1" thickBot="1" x14ac:dyDescent="0.25">
      <c r="A12" s="236"/>
      <c r="B12" s="276"/>
      <c r="C12" s="239"/>
      <c r="D12" s="107" t="s">
        <v>169</v>
      </c>
      <c r="E12" s="107" t="s">
        <v>170</v>
      </c>
      <c r="F12" s="107" t="s">
        <v>171</v>
      </c>
      <c r="G12" s="244"/>
      <c r="J12" s="56"/>
      <c r="K12" s="57"/>
    </row>
    <row r="13" spans="1:28" s="55" customFormat="1" ht="24.75" customHeight="1" thickBot="1" x14ac:dyDescent="0.25">
      <c r="A13" s="108"/>
      <c r="B13" s="109"/>
      <c r="C13" s="57"/>
      <c r="D13" s="57"/>
      <c r="E13" s="57"/>
      <c r="F13" s="57"/>
      <c r="G13" s="57"/>
      <c r="I13" s="57"/>
      <c r="J13" s="56"/>
      <c r="K13" s="57"/>
    </row>
    <row r="14" spans="1:28" ht="23.25" customHeight="1" x14ac:dyDescent="0.2">
      <c r="A14" s="177" t="s">
        <v>105</v>
      </c>
      <c r="B14" s="119" t="s">
        <v>53</v>
      </c>
      <c r="C14" s="120"/>
      <c r="D14" s="121"/>
      <c r="E14" s="121"/>
      <c r="F14" s="121"/>
      <c r="G14" s="122"/>
      <c r="H14" s="59"/>
      <c r="I14" s="58"/>
      <c r="J14" s="58"/>
    </row>
    <row r="15" spans="1:28" ht="23.25" customHeight="1" x14ac:dyDescent="0.2">
      <c r="A15" s="176" t="s">
        <v>13</v>
      </c>
      <c r="B15" s="123" t="s">
        <v>172</v>
      </c>
      <c r="C15" s="124"/>
      <c r="D15" s="125"/>
      <c r="E15" s="125"/>
      <c r="F15" s="125"/>
      <c r="G15" s="126"/>
      <c r="H15" s="59"/>
      <c r="I15" s="58"/>
      <c r="J15" s="58"/>
    </row>
    <row r="16" spans="1:28" ht="23.25" customHeight="1" x14ac:dyDescent="0.2">
      <c r="A16" s="176" t="s">
        <v>14</v>
      </c>
      <c r="B16" s="123" t="s">
        <v>55</v>
      </c>
      <c r="C16" s="124"/>
      <c r="D16" s="125"/>
      <c r="E16" s="125"/>
      <c r="F16" s="125"/>
      <c r="G16" s="126"/>
      <c r="H16" s="59"/>
      <c r="I16" s="58"/>
      <c r="J16" s="58"/>
    </row>
    <row r="17" spans="1:8" ht="23.25" customHeight="1" x14ac:dyDescent="0.2">
      <c r="A17" s="176" t="s">
        <v>15</v>
      </c>
      <c r="B17" s="123" t="s">
        <v>78</v>
      </c>
      <c r="C17" s="124"/>
      <c r="D17" s="198"/>
      <c r="E17" s="198"/>
      <c r="F17" s="198"/>
      <c r="G17" s="199"/>
      <c r="H17" s="59"/>
    </row>
    <row r="18" spans="1:8" ht="23.25" customHeight="1" x14ac:dyDescent="0.2">
      <c r="A18" s="176" t="s">
        <v>52</v>
      </c>
      <c r="B18" s="123" t="s">
        <v>173</v>
      </c>
      <c r="C18" s="124"/>
      <c r="D18" s="198"/>
      <c r="E18" s="198"/>
      <c r="F18" s="198"/>
      <c r="G18" s="200"/>
      <c r="H18" s="59"/>
    </row>
    <row r="19" spans="1:8" ht="23.25" customHeight="1" x14ac:dyDescent="0.2">
      <c r="A19" s="176" t="s">
        <v>65</v>
      </c>
      <c r="B19" s="123" t="s">
        <v>77</v>
      </c>
      <c r="C19" s="124"/>
      <c r="D19" s="198"/>
      <c r="E19" s="198"/>
      <c r="F19" s="198"/>
      <c r="G19" s="200"/>
      <c r="H19" s="59"/>
    </row>
    <row r="20" spans="1:8" ht="23.25" customHeight="1" thickBot="1" x14ac:dyDescent="0.25">
      <c r="A20" s="205" t="s">
        <v>106</v>
      </c>
      <c r="B20" s="206" t="s">
        <v>174</v>
      </c>
      <c r="C20" s="207"/>
      <c r="D20" s="208"/>
      <c r="E20" s="208"/>
      <c r="F20" s="208"/>
      <c r="G20" s="209"/>
      <c r="H20" s="59"/>
    </row>
    <row r="21" spans="1:8" ht="23.25" customHeight="1" thickBot="1" x14ac:dyDescent="0.25">
      <c r="A21" s="246" t="s">
        <v>49</v>
      </c>
      <c r="B21" s="247" t="s">
        <v>107</v>
      </c>
      <c r="C21" s="248"/>
      <c r="D21" s="248"/>
      <c r="E21" s="248"/>
      <c r="F21" s="249"/>
      <c r="G21" s="164"/>
    </row>
    <row r="22" spans="1:8" ht="14.25" customHeight="1" x14ac:dyDescent="0.2">
      <c r="A22" s="187"/>
      <c r="B22" s="250"/>
      <c r="C22" s="251"/>
      <c r="D22" s="252"/>
      <c r="E22" s="252"/>
      <c r="F22" s="253"/>
      <c r="G22" s="164"/>
    </row>
    <row r="23" spans="1:8" ht="18" customHeight="1" x14ac:dyDescent="0.2">
      <c r="A23" s="63"/>
      <c r="B23" s="254" t="s">
        <v>157</v>
      </c>
      <c r="C23" s="255"/>
      <c r="D23" s="255"/>
      <c r="E23" s="255"/>
      <c r="F23" s="256"/>
      <c r="G23" s="164"/>
    </row>
    <row r="24" spans="1:8" ht="18" customHeight="1" thickBot="1" x14ac:dyDescent="0.25">
      <c r="A24" s="257"/>
      <c r="B24" s="258" t="s">
        <v>158</v>
      </c>
      <c r="C24" s="259"/>
      <c r="D24" s="259"/>
      <c r="E24" s="259"/>
      <c r="F24" s="260"/>
      <c r="G24" s="164"/>
    </row>
    <row r="25" spans="1:8" ht="18" customHeight="1" thickBot="1" x14ac:dyDescent="0.25">
      <c r="A25" s="216" t="s">
        <v>49</v>
      </c>
      <c r="B25" s="261" t="s">
        <v>159</v>
      </c>
      <c r="C25" s="262"/>
      <c r="D25" s="262"/>
      <c r="E25" s="262"/>
      <c r="F25" s="263"/>
      <c r="G25" s="164"/>
    </row>
    <row r="26" spans="1:8" ht="18" customHeight="1" thickBot="1" x14ac:dyDescent="0.25">
      <c r="A26" s="60"/>
      <c r="B26" s="61"/>
      <c r="C26" s="264"/>
      <c r="D26" s="164"/>
      <c r="E26" s="164"/>
      <c r="F26" s="164"/>
      <c r="G26" s="164"/>
    </row>
    <row r="27" spans="1:8" ht="18" customHeight="1" thickBot="1" x14ac:dyDescent="0.25">
      <c r="A27" s="265" t="s">
        <v>50</v>
      </c>
      <c r="B27" s="266" t="s">
        <v>160</v>
      </c>
      <c r="C27" s="267"/>
      <c r="D27" s="164"/>
      <c r="E27" s="164"/>
      <c r="F27" s="164"/>
      <c r="G27" s="164"/>
    </row>
    <row r="28" spans="1:8" ht="18" customHeight="1" thickBot="1" x14ac:dyDescent="0.25">
      <c r="A28" s="268"/>
      <c r="B28" s="269" t="s">
        <v>161</v>
      </c>
      <c r="C28" s="270"/>
      <c r="D28" s="164"/>
      <c r="E28" s="164"/>
      <c r="F28" s="164"/>
      <c r="G28" s="164"/>
    </row>
    <row r="29" spans="1:8" ht="18" customHeight="1" thickBot="1" x14ac:dyDescent="0.25">
      <c r="A29" s="271" t="s">
        <v>162</v>
      </c>
      <c r="B29" s="272" t="s">
        <v>163</v>
      </c>
      <c r="C29" s="273"/>
      <c r="D29" s="164"/>
      <c r="E29" s="164"/>
      <c r="F29" s="164"/>
      <c r="G29" s="164"/>
    </row>
    <row r="30" spans="1:8" ht="21" customHeight="1" x14ac:dyDescent="0.2">
      <c r="A30" s="274"/>
      <c r="B30" s="61"/>
      <c r="C30" s="62"/>
      <c r="D30" s="62"/>
      <c r="E30" s="62"/>
      <c r="F30" s="62"/>
    </row>
    <row r="31" spans="1:8" ht="18" customHeight="1" thickBot="1" x14ac:dyDescent="0.2">
      <c r="B31" s="45" t="s">
        <v>87</v>
      </c>
      <c r="C31" s="155"/>
      <c r="D31" s="165"/>
    </row>
    <row r="32" spans="1:8" ht="22.5" customHeight="1" x14ac:dyDescent="0.2">
      <c r="B32" s="45"/>
      <c r="C32" s="148" t="s">
        <v>85</v>
      </c>
    </row>
    <row r="33" spans="2:4" ht="13.5" thickBot="1" x14ac:dyDescent="0.2">
      <c r="B33" s="149" t="s">
        <v>84</v>
      </c>
      <c r="C33" s="146"/>
      <c r="D33" s="165"/>
    </row>
    <row r="34" spans="2:4" ht="12.75" x14ac:dyDescent="0.2">
      <c r="C34" s="148" t="s">
        <v>85</v>
      </c>
    </row>
  </sheetData>
  <mergeCells count="6">
    <mergeCell ref="A11:A12"/>
    <mergeCell ref="A1:H1"/>
    <mergeCell ref="B11:B12"/>
    <mergeCell ref="C11:C12"/>
    <mergeCell ref="D11:F11"/>
    <mergeCell ref="G11:G12"/>
  </mergeCells>
  <phoneticPr fontId="13" type="noConversion"/>
  <pageMargins left="0.47244094488188981" right="0.11811023622047245" top="0.74803149606299213" bottom="0.82677165354330717" header="0.51181102362204722" footer="0.51181102362204722"/>
  <pageSetup paperSize="9" orientation="portrait" horizontalDpi="4294967293" r:id="rId1"/>
  <headerFooter alignWithMargins="0">
    <oddFooter>&amp;LSaules iela 9, Ozolnieki, Ozolnieku novads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Palīgdarbi</vt:lpstr>
      <vt:lpstr>Jumts</vt:lpstr>
      <vt:lpstr>Ieejas bloki_jumtiņi</vt:lpstr>
      <vt:lpstr>Sienu_siltinashana</vt:lpstr>
      <vt:lpstr>Pagraba_siltināšna</vt:lpstr>
      <vt:lpstr>Logi durvis</vt:lpstr>
      <vt:lpstr>Komunikacijas</vt:lpstr>
      <vt:lpstr>kopsavilkums</vt:lpstr>
      <vt:lpstr>'Ieejas bloki_jumtiņi'!Print_Titles</vt:lpstr>
      <vt:lpstr>Jumts!Print_Titles</vt:lpstr>
      <vt:lpstr>Komunikacijas!Print_Titles</vt:lpstr>
      <vt:lpstr>'Logi durvis'!Print_Titles</vt:lpstr>
      <vt:lpstr>Pagraba_siltināšna!Print_Titles</vt:lpstr>
      <vt:lpstr>Palīgdarbi!Print_Titles</vt:lpstr>
      <vt:lpstr>Sienu_siltinashana!Print_Titles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Ilze</cp:lastModifiedBy>
  <cp:lastPrinted>2012-10-22T05:49:00Z</cp:lastPrinted>
  <dcterms:created xsi:type="dcterms:W3CDTF">1996-10-14T23:33:28Z</dcterms:created>
  <dcterms:modified xsi:type="dcterms:W3CDTF">2014-04-15T14:03:07Z</dcterms:modified>
</cp:coreProperties>
</file>